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8540" windowHeight="11700"/>
  </bookViews>
  <sheets>
    <sheet name="COG" sheetId="1" r:id="rId1"/>
  </sheets>
  <externalReferences>
    <externalReference r:id="rId2"/>
  </externalReferences>
  <definedNames>
    <definedName name="Abr">#REF!</definedName>
    <definedName name="_xlnm.Print_Area" localSheetId="0">COG!$B$1:$K$52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F43" i="1" l="1"/>
  <c r="K43" i="1" s="1"/>
  <c r="F42" i="1"/>
  <c r="K42" i="1" s="1"/>
  <c r="F41" i="1"/>
  <c r="K41" i="1" s="1"/>
  <c r="F40" i="1"/>
  <c r="K40" i="1" s="1"/>
  <c r="J39" i="1"/>
  <c r="I39" i="1"/>
  <c r="H39" i="1"/>
  <c r="G39" i="1"/>
  <c r="E39" i="1"/>
  <c r="D39" i="1"/>
  <c r="F38" i="1"/>
  <c r="F37" i="1"/>
  <c r="K37" i="1" s="1"/>
  <c r="F36" i="1"/>
  <c r="K36" i="1" s="1"/>
  <c r="J35" i="1"/>
  <c r="I35" i="1"/>
  <c r="H35" i="1"/>
  <c r="G35" i="1"/>
  <c r="E35" i="1"/>
  <c r="D35" i="1"/>
  <c r="F34" i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F28" i="1"/>
  <c r="K28" i="1" s="1"/>
  <c r="F27" i="1"/>
  <c r="K27" i="1" s="1"/>
  <c r="G25" i="1"/>
  <c r="F26" i="1"/>
  <c r="J25" i="1"/>
  <c r="I25" i="1"/>
  <c r="H25" i="1"/>
  <c r="E25" i="1"/>
  <c r="D25" i="1"/>
  <c r="F24" i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E17" i="1"/>
  <c r="F18" i="1"/>
  <c r="K18" i="1" s="1"/>
  <c r="J17" i="1"/>
  <c r="I17" i="1"/>
  <c r="H17" i="1"/>
  <c r="G17" i="1"/>
  <c r="D17" i="1"/>
  <c r="F17" i="1" s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E10" i="1"/>
  <c r="E45" i="1" s="1"/>
  <c r="F11" i="1"/>
  <c r="K11" i="1" s="1"/>
  <c r="J10" i="1"/>
  <c r="I10" i="1"/>
  <c r="H10" i="1"/>
  <c r="G10" i="1"/>
  <c r="D10" i="1"/>
  <c r="B3" i="1"/>
  <c r="G45" i="1" l="1"/>
  <c r="D45" i="1"/>
  <c r="H45" i="1"/>
  <c r="J45" i="1"/>
  <c r="I45" i="1"/>
  <c r="F39" i="1"/>
  <c r="K39" i="1" s="1"/>
  <c r="F25" i="1"/>
  <c r="K25" i="1" s="1"/>
  <c r="K26" i="1"/>
  <c r="K38" i="1"/>
  <c r="F35" i="1"/>
  <c r="K35" i="1" s="1"/>
  <c r="F10" i="1"/>
  <c r="F45" i="1" l="1"/>
  <c r="K10" i="1"/>
  <c r="K45" i="1" s="1"/>
</calcChain>
</file>

<file path=xl/comments1.xml><?xml version="1.0" encoding="utf-8"?>
<comments xmlns="http://schemas.openxmlformats.org/spreadsheetml/2006/main">
  <authors>
    <author/>
  </authors>
  <commentList>
    <comment ref="K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<sst xmlns="http://schemas.openxmlformats.org/spreadsheetml/2006/main" count="54" uniqueCount="54">
  <si>
    <t>ESTADO ANALÍTICO DEL EJERCICIO DEL PRESUPUESTO DE EGRESOS</t>
  </si>
  <si>
    <t>CLASIFICACIÓN POR OBJETO DEL GASTO (CAPÍTULO Y CONCEPTO)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</si>
  <si>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</si>
  <si>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</si>
  <si>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</si>
  <si>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</si>
  <si>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</si>
  <si>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</si>
  <si>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</si>
  <si>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</si>
  <si>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</si>
  <si>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</si>
  <si>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</si>
  <si>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</si>
  <si>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</si>
  <si>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</si>
  <si>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</si>
  <si>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</si>
  <si>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</si>
  <si>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Epeciales</t>
  </si>
  <si>
    <t>Seguridad Social</t>
  </si>
  <si>
    <t>Otras Prestaciones Sociales y Económicas</t>
  </si>
  <si>
    <t>Pagos de Estímulos a Servidores Públicos</t>
  </si>
  <si>
    <t>Materiales y Suministros</t>
  </si>
  <si>
    <t>Materiales de Administración, Emisión de Documentos</t>
  </si>
  <si>
    <t>Alimentos y Utensilios</t>
  </si>
  <si>
    <t>Materiales y Artículos de Construcción y Reparación</t>
  </si>
  <si>
    <t>Productos Químicos, Farmaceúticos y de Laboratorio</t>
  </si>
  <si>
    <t>Combustibles, Lubricantes y Aditivos</t>
  </si>
  <si>
    <t>Vestuarios, Blancos y Prendas de protección y Artículos</t>
  </si>
  <si>
    <t>Herramientas, Refacciones y Accesorios menores</t>
  </si>
  <si>
    <t>Servicios Generales</t>
  </si>
  <si>
    <t>Servicios Básicos</t>
  </si>
  <si>
    <t>Servicios de Arrendamiento</t>
  </si>
  <si>
    <t>Servicios, Profesionales,  Científicos, Técnicos y</t>
  </si>
  <si>
    <t xml:space="preserve">Servicios Financieros, Bancarios y Comerciales </t>
  </si>
  <si>
    <t>Servicios Instalación, Reparación y Mantenimiento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</si>
  <si>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</si>
  <si>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</si>
  <si>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</si>
  <si>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</si>
  <si>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</si>
  <si>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</t>
  </si>
  <si>
    <t>Ayudas sociales</t>
  </si>
  <si>
    <t>Pensiones y Jubilaciones</t>
  </si>
  <si>
    <t>Bienes Muebles, Inmuebles e Intangibles</t>
  </si>
  <si>
    <t>Mobiliario y Equipo de Administración</t>
  </si>
  <si>
    <t xml:space="preserve">Mobiliario y Equipo Educacional y Recreativo </t>
  </si>
  <si>
    <t>Vehículos y Equipo de Transporte</t>
  </si>
  <si>
    <t>Maquinaria, Otros Equipos y Herramientas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</si>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</sst>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164" fontId="3" fillId="0" borderId="0" applyFill="0" applyBorder="0" applyAlignment="0" applyProtection="0"/>
    <xf numFmtId="165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10" fillId="0" borderId="0" applyFont="0" applyFill="0" applyBorder="0" applyAlignment="0" applyProtection="0"/>
    <xf numFmtId="167" fontId="3" fillId="0" borderId="0" applyFill="0" applyBorder="0" applyAlignment="0" applyProtection="0"/>
    <xf numFmtId="168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7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6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8" applyNumberFormat="0" applyProtection="0">
      <alignment horizontal="left" vertical="center" indent="1"/>
    </xf>
    <xf numFmtId="0" fontId="22" fillId="0" borderId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</cellStyleXfs>
  <cellXfs count="50">
    <xf numFmtId="0" fontId="0" fillId="0" borderId="0" xfId="0"/>
    <xf numFmtId="0" fontId="4" fillId="11" borderId="0" xfId="1" applyFont="1" applyFill="1"/>
    <xf numFmtId="0" fontId="5" fillId="12" borderId="0" xfId="1" applyFont="1" applyFill="1" applyBorder="1" applyAlignment="1">
      <alignment horizontal="center"/>
    </xf>
    <xf numFmtId="0" fontId="4" fillId="0" borderId="0" xfId="1" applyFont="1"/>
    <xf numFmtId="0" fontId="5" fillId="11" borderId="0" xfId="1" applyFont="1" applyFill="1" applyBorder="1" applyAlignment="1">
      <alignment horizontal="right"/>
    </xf>
    <xf numFmtId="0" fontId="5" fillId="11" borderId="2" xfId="1" applyNumberFormat="1" applyFont="1" applyFill="1" applyBorder="1" applyAlignment="1" applyProtection="1">
      <protection locked="0"/>
    </xf>
    <xf numFmtId="0" fontId="5" fillId="11" borderId="2" xfId="1" applyFont="1" applyFill="1" applyBorder="1" applyAlignment="1"/>
    <xf numFmtId="0" fontId="4" fillId="11" borderId="2" xfId="1" applyFont="1" applyFill="1" applyBorder="1"/>
    <xf numFmtId="0" fontId="5" fillId="12" borderId="3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6" fillId="11" borderId="4" xfId="1" applyFont="1" applyFill="1" applyBorder="1" applyAlignment="1">
      <alignment horizontal="left" vertical="center" wrapText="1"/>
    </xf>
    <xf numFmtId="164" fontId="6" fillId="11" borderId="5" xfId="2" applyFont="1" applyFill="1" applyBorder="1" applyAlignment="1" applyProtection="1">
      <alignment horizontal="right" vertical="center" wrapText="1"/>
    </xf>
    <xf numFmtId="164" fontId="6" fillId="11" borderId="6" xfId="2" applyFont="1" applyFill="1" applyBorder="1" applyAlignment="1" applyProtection="1">
      <alignment horizontal="right" vertical="center" wrapText="1"/>
    </xf>
    <xf numFmtId="164" fontId="6" fillId="11" borderId="7" xfId="2" applyFont="1" applyFill="1" applyBorder="1" applyAlignment="1" applyProtection="1">
      <alignment horizontal="right" vertical="center" wrapText="1"/>
    </xf>
    <xf numFmtId="164" fontId="6" fillId="11" borderId="8" xfId="2" applyFont="1" applyFill="1" applyBorder="1" applyAlignment="1" applyProtection="1">
      <alignment horizontal="right" vertical="center" wrapText="1"/>
    </xf>
    <xf numFmtId="0" fontId="3" fillId="0" borderId="0" xfId="1" applyFont="1"/>
    <xf numFmtId="0" fontId="6" fillId="11" borderId="4" xfId="1" applyFont="1" applyFill="1" applyBorder="1" applyAlignment="1">
      <alignment horizontal="left" vertical="center" wrapText="1"/>
    </xf>
    <xf numFmtId="0" fontId="4" fillId="11" borderId="0" xfId="1" applyFont="1" applyFill="1" applyBorder="1" applyAlignment="1">
      <alignment vertical="center" wrapText="1"/>
    </xf>
    <xf numFmtId="4" fontId="3" fillId="0" borderId="9" xfId="1" applyNumberFormat="1" applyBorder="1"/>
    <xf numFmtId="4" fontId="3" fillId="0" borderId="10" xfId="1" applyNumberFormat="1" applyBorder="1"/>
    <xf numFmtId="4" fontId="3" fillId="0" borderId="4" xfId="1" applyNumberFormat="1" applyBorder="1"/>
    <xf numFmtId="4" fontId="7" fillId="0" borderId="8" xfId="1" applyNumberFormat="1" applyFont="1" applyBorder="1"/>
    <xf numFmtId="0" fontId="3" fillId="0" borderId="0" xfId="1"/>
    <xf numFmtId="0" fontId="4" fillId="11" borderId="4" xfId="1" applyFont="1" applyFill="1" applyBorder="1" applyAlignment="1">
      <alignment horizontal="center" vertical="center" wrapText="1"/>
    </xf>
    <xf numFmtId="164" fontId="6" fillId="11" borderId="9" xfId="2" applyFont="1" applyFill="1" applyBorder="1" applyAlignment="1" applyProtection="1">
      <alignment horizontal="right" vertical="center" wrapText="1"/>
    </xf>
    <xf numFmtId="164" fontId="6" fillId="11" borderId="10" xfId="2" applyFont="1" applyFill="1" applyBorder="1" applyAlignment="1" applyProtection="1">
      <alignment horizontal="right" vertical="center" wrapText="1"/>
    </xf>
    <xf numFmtId="164" fontId="6" fillId="11" borderId="4" xfId="2" applyFont="1" applyFill="1" applyBorder="1" applyAlignment="1" applyProtection="1">
      <alignment horizontal="right" vertical="center" wrapText="1"/>
    </xf>
    <xf numFmtId="4" fontId="3" fillId="0" borderId="0" xfId="1" applyNumberFormat="1"/>
    <xf numFmtId="4" fontId="3" fillId="0" borderId="0" xfId="1" applyNumberFormat="1" applyFont="1"/>
    <xf numFmtId="4" fontId="8" fillId="0" borderId="8" xfId="1" applyNumberFormat="1" applyFont="1" applyBorder="1"/>
    <xf numFmtId="164" fontId="4" fillId="11" borderId="8" xfId="2" applyFont="1" applyFill="1" applyBorder="1" applyAlignment="1" applyProtection="1">
      <alignment horizontal="right" vertical="center" wrapText="1"/>
    </xf>
    <xf numFmtId="164" fontId="4" fillId="11" borderId="11" xfId="2" applyFont="1" applyFill="1" applyBorder="1" applyAlignment="1" applyProtection="1">
      <alignment horizontal="right" vertical="center" wrapText="1"/>
    </xf>
    <xf numFmtId="0" fontId="3" fillId="0" borderId="12" xfId="1" applyBorder="1"/>
    <xf numFmtId="164" fontId="4" fillId="11" borderId="13" xfId="2" applyFont="1" applyFill="1" applyBorder="1" applyAlignment="1" applyProtection="1">
      <alignment horizontal="right" vertical="center" wrapText="1"/>
    </xf>
    <xf numFmtId="164" fontId="4" fillId="11" borderId="12" xfId="2" applyFont="1" applyFill="1" applyBorder="1" applyAlignment="1" applyProtection="1">
      <alignment horizontal="right" vertical="center" wrapText="1"/>
    </xf>
    <xf numFmtId="164" fontId="6" fillId="11" borderId="14" xfId="2" applyFont="1" applyFill="1" applyBorder="1" applyAlignment="1" applyProtection="1">
      <alignment horizontal="right" vertical="center" wrapText="1"/>
    </xf>
    <xf numFmtId="0" fontId="6" fillId="11" borderId="0" xfId="1" applyFont="1" applyFill="1"/>
    <xf numFmtId="0" fontId="6" fillId="11" borderId="15" xfId="1" applyFont="1" applyFill="1" applyBorder="1" applyAlignment="1">
      <alignment horizontal="justify" vertical="center" wrapText="1"/>
    </xf>
    <xf numFmtId="0" fontId="6" fillId="11" borderId="16" xfId="1" applyFont="1" applyFill="1" applyBorder="1" applyAlignment="1">
      <alignment horizontal="justify" vertical="center" wrapText="1"/>
    </xf>
    <xf numFmtId="164" fontId="6" fillId="11" borderId="3" xfId="2" applyFont="1" applyFill="1" applyBorder="1" applyAlignment="1" applyProtection="1">
      <alignment vertical="center" wrapText="1"/>
    </xf>
    <xf numFmtId="164" fontId="6" fillId="11" borderId="15" xfId="2" applyFont="1" applyFill="1" applyBorder="1" applyAlignment="1" applyProtection="1">
      <alignment vertical="center" wrapText="1"/>
    </xf>
    <xf numFmtId="0" fontId="6" fillId="0" borderId="0" xfId="1" applyFont="1"/>
    <xf numFmtId="164" fontId="4" fillId="0" borderId="0" xfId="1" applyNumberFormat="1" applyFont="1"/>
    <xf numFmtId="0" fontId="9" fillId="0" borderId="0" xfId="1" applyFont="1" applyAlignment="1">
      <alignment horizontal="center"/>
    </xf>
    <xf numFmtId="0" fontId="4" fillId="0" borderId="2" xfId="1" applyFont="1" applyBorder="1"/>
    <xf numFmtId="0" fontId="4" fillId="11" borderId="17" xfId="1" applyFont="1" applyFill="1" applyBorder="1" applyAlignment="1" applyProtection="1">
      <alignment horizontal="center"/>
      <protection locked="0"/>
    </xf>
    <xf numFmtId="0" fontId="4" fillId="0" borderId="17" xfId="1" applyFont="1" applyBorder="1" applyAlignment="1">
      <alignment horizontal="center"/>
    </xf>
    <xf numFmtId="0" fontId="10" fillId="11" borderId="0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Border="1" applyAlignment="1">
      <alignment horizontal="center"/>
    </xf>
  </cellXfs>
  <cellStyles count="44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Comma 10 4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29" xfId="67"/>
    <cellStyle name="Millares 2 2 3" xfId="68"/>
    <cellStyle name="Millares 2 2 3 2" xfId="69"/>
    <cellStyle name="Millares 2 2 30" xfId="70"/>
    <cellStyle name="Millares 2 2 4" xfId="71"/>
    <cellStyle name="Millares 2 2 5" xfId="72"/>
    <cellStyle name="Millares 2 2 6" xfId="73"/>
    <cellStyle name="Millares 2 2 7" xfId="74"/>
    <cellStyle name="Millares 2 2 8" xfId="75"/>
    <cellStyle name="Millares 2 2 9" xfId="76"/>
    <cellStyle name="Millares 2 20" xfId="77"/>
    <cellStyle name="Millares 2 21" xfId="78"/>
    <cellStyle name="Millares 2 22" xfId="79"/>
    <cellStyle name="Millares 2 23" xfId="80"/>
    <cellStyle name="Millares 2 24" xfId="81"/>
    <cellStyle name="Millares 2 25" xfId="82"/>
    <cellStyle name="Millares 2 26" xfId="83"/>
    <cellStyle name="Millares 2 27" xfId="84"/>
    <cellStyle name="Millares 2 28" xfId="85"/>
    <cellStyle name="Millares 2 29" xfId="86"/>
    <cellStyle name="Millares 2 3" xfId="87"/>
    <cellStyle name="Millares 2 3 10" xfId="88"/>
    <cellStyle name="Millares 2 3 11" xfId="89"/>
    <cellStyle name="Millares 2 3 12" xfId="90"/>
    <cellStyle name="Millares 2 3 13" xfId="91"/>
    <cellStyle name="Millares 2 3 14" xfId="92"/>
    <cellStyle name="Millares 2 3 15" xfId="93"/>
    <cellStyle name="Millares 2 3 16" xfId="94"/>
    <cellStyle name="Millares 2 3 17" xfId="95"/>
    <cellStyle name="Millares 2 3 18" xfId="96"/>
    <cellStyle name="Millares 2 3 19" xfId="97"/>
    <cellStyle name="Millares 2 3 2" xfId="98"/>
    <cellStyle name="Millares 2 3 2 2" xfId="99"/>
    <cellStyle name="Millares 2 3 20" xfId="100"/>
    <cellStyle name="Millares 2 3 21" xfId="101"/>
    <cellStyle name="Millares 2 3 22" xfId="102"/>
    <cellStyle name="Millares 2 3 23" xfId="103"/>
    <cellStyle name="Millares 2 3 24" xfId="104"/>
    <cellStyle name="Millares 2 3 25" xfId="105"/>
    <cellStyle name="Millares 2 3 3" xfId="106"/>
    <cellStyle name="Millares 2 3 4" xfId="107"/>
    <cellStyle name="Millares 2 3 5" xfId="108"/>
    <cellStyle name="Millares 2 3 6" xfId="109"/>
    <cellStyle name="Millares 2 3 7" xfId="110"/>
    <cellStyle name="Millares 2 3 8" xfId="111"/>
    <cellStyle name="Millares 2 3 9" xfId="112"/>
    <cellStyle name="Millares 2 30" xfId="113"/>
    <cellStyle name="Millares 2 31" xfId="114"/>
    <cellStyle name="Millares 2 4" xfId="115"/>
    <cellStyle name="Millares 2 4 2" xfId="116"/>
    <cellStyle name="Millares 2 5" xfId="117"/>
    <cellStyle name="Millares 2 5 2" xfId="118"/>
    <cellStyle name="Millares 2 6" xfId="119"/>
    <cellStyle name="Millares 2 6 2" xfId="120"/>
    <cellStyle name="Millares 2 7" xfId="121"/>
    <cellStyle name="Millares 2 7 2" xfId="122"/>
    <cellStyle name="Millares 2 8" xfId="123"/>
    <cellStyle name="Millares 2 8 2" xfId="124"/>
    <cellStyle name="Millares 2 9" xfId="125"/>
    <cellStyle name="Millares 2 9 2" xfId="126"/>
    <cellStyle name="Millares 3" xfId="127"/>
    <cellStyle name="Millares 3 2" xfId="128"/>
    <cellStyle name="Millares 3 3" xfId="129"/>
    <cellStyle name="Millares 3 4" xfId="130"/>
    <cellStyle name="Millares 3 5" xfId="131"/>
    <cellStyle name="Millares 3 6" xfId="132"/>
    <cellStyle name="Millares 3 7" xfId="133"/>
    <cellStyle name="Millares 3 8" xfId="134"/>
    <cellStyle name="Millares 4" xfId="135"/>
    <cellStyle name="Millares 4 2" xfId="136"/>
    <cellStyle name="Millares 4 3" xfId="137"/>
    <cellStyle name="Millares 5" xfId="138"/>
    <cellStyle name="Millares 6" xfId="139"/>
    <cellStyle name="Millares 7" xfId="140"/>
    <cellStyle name="Millares 8" xfId="141"/>
    <cellStyle name="Millares 8 2" xfId="142"/>
    <cellStyle name="Millares 9" xfId="143"/>
    <cellStyle name="Moneda 2" xfId="144"/>
    <cellStyle name="Moneda 2 2" xfId="145"/>
    <cellStyle name="Moneda 2 3" xfId="146"/>
    <cellStyle name="Moneda 3" xfId="147"/>
    <cellStyle name="Normal" xfId="0" builtinId="0"/>
    <cellStyle name="Normal 10" xfId="148"/>
    <cellStyle name="Normal 10 2" xfId="149"/>
    <cellStyle name="Normal 10 3" xfId="150"/>
    <cellStyle name="Normal 10 4" xfId="151"/>
    <cellStyle name="Normal 10 5" xfId="152"/>
    <cellStyle name="Normal 10 6" xfId="153"/>
    <cellStyle name="Normal 11" xfId="154"/>
    <cellStyle name="Normal 11 2" xfId="155"/>
    <cellStyle name="Normal 12" xfId="156"/>
    <cellStyle name="Normal 12 2" xfId="157"/>
    <cellStyle name="Normal 12 3" xfId="158"/>
    <cellStyle name="Normal 13" xfId="159"/>
    <cellStyle name="Normal 13 2" xfId="160"/>
    <cellStyle name="Normal 14" xfId="161"/>
    <cellStyle name="Normal 14 2" xfId="162"/>
    <cellStyle name="Normal 15" xfId="163"/>
    <cellStyle name="Normal 16" xfId="164"/>
    <cellStyle name="Normal 2" xfId="1"/>
    <cellStyle name="Normal 2 10" xfId="165"/>
    <cellStyle name="Normal 2 10 2" xfId="166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BIM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Septiembre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52"/>
  <sheetViews>
    <sheetView showGridLines="0" tabSelected="1" workbookViewId="0"/>
  </sheetViews>
  <sheetFormatPr baseColWidth="10" defaultColWidth="11.42578125" defaultRowHeight="12.75" x14ac:dyDescent="0.2"/>
  <cols>
    <col min="1" max="1" width="2.42578125" style="1" customWidth="1"/>
    <col min="2" max="2" width="4.5703125" style="3" customWidth="1"/>
    <col min="3" max="3" width="57.28515625" style="3" customWidth="1"/>
    <col min="4" max="4" width="15" style="3" customWidth="1"/>
    <col min="5" max="5" width="14.7109375" style="3" customWidth="1"/>
    <col min="6" max="6" width="15.5703125" style="3" customWidth="1"/>
    <col min="7" max="7" width="14.7109375" style="3" customWidth="1"/>
    <col min="8" max="8" width="15.85546875" style="3" customWidth="1"/>
    <col min="9" max="9" width="14.7109375" style="3" customWidth="1"/>
    <col min="10" max="10" width="15.28515625" style="3" customWidth="1"/>
    <col min="11" max="11" width="14.42578125" style="3" customWidth="1"/>
    <col min="12" max="12" width="3.7109375" style="1" customWidth="1"/>
    <col min="13" max="16384" width="11.42578125" style="3"/>
  </cols>
  <sheetData>
    <row r="1" spans="1:15" ht="14.2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5" ht="14.2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5" ht="14.25" customHeight="1" x14ac:dyDescent="0.2">
      <c r="B3" s="2" t="str">
        <f>+[1]fecha!B4</f>
        <v>AL 30 de Septiembre de 2018</v>
      </c>
      <c r="C3" s="2"/>
      <c r="D3" s="2"/>
      <c r="E3" s="2"/>
      <c r="F3" s="2"/>
      <c r="G3" s="2"/>
      <c r="H3" s="2"/>
      <c r="I3" s="2"/>
      <c r="J3" s="2"/>
      <c r="K3" s="2"/>
    </row>
    <row r="4" spans="1:15" s="1" customFormat="1" ht="6.75" customHeight="1" x14ac:dyDescent="0.2"/>
    <row r="5" spans="1:15" s="1" customFormat="1" ht="18" customHeight="1" x14ac:dyDescent="0.2">
      <c r="C5" s="4" t="s">
        <v>2</v>
      </c>
      <c r="D5" s="5" t="s">
        <v>3</v>
      </c>
      <c r="E5" s="6"/>
      <c r="F5" s="5"/>
      <c r="G5" s="5"/>
      <c r="H5" s="7"/>
      <c r="I5" s="7"/>
      <c r="J5" s="7"/>
    </row>
    <row r="6" spans="1:15" s="1" customFormat="1" ht="6.75" customHeight="1" x14ac:dyDescent="0.2"/>
    <row r="7" spans="1:15" ht="12.75" customHeight="1" x14ac:dyDescent="0.2">
      <c r="B7" s="8" t="s">
        <v>4</v>
      </c>
      <c r="C7" s="8"/>
      <c r="D7" s="9" t="s">
        <v>5</v>
      </c>
      <c r="E7" s="9"/>
      <c r="F7" s="9"/>
      <c r="G7" s="9"/>
      <c r="H7" s="9"/>
      <c r="I7" s="9"/>
      <c r="J7" s="9"/>
      <c r="K7" s="9" t="s">
        <v>6</v>
      </c>
    </row>
    <row r="8" spans="1:15" ht="25.5" x14ac:dyDescent="0.2">
      <c r="B8" s="8"/>
      <c r="C8" s="8"/>
      <c r="D8" s="10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9"/>
    </row>
    <row r="9" spans="1:15" ht="11.25" customHeight="1" x14ac:dyDescent="0.2">
      <c r="B9" s="8"/>
      <c r="C9" s="8"/>
      <c r="D9" s="10">
        <v>1</v>
      </c>
      <c r="E9" s="10">
        <v>2</v>
      </c>
      <c r="F9" s="10" t="s">
        <v>14</v>
      </c>
      <c r="G9" s="10">
        <v>4</v>
      </c>
      <c r="H9" s="10">
        <v>5</v>
      </c>
      <c r="I9" s="10">
        <v>6</v>
      </c>
      <c r="J9" s="10">
        <v>7</v>
      </c>
      <c r="K9" s="10" t="s">
        <v>15</v>
      </c>
    </row>
    <row r="10" spans="1:15" ht="12.75" customHeight="1" x14ac:dyDescent="0.2">
      <c r="B10" s="11" t="s">
        <v>16</v>
      </c>
      <c r="C10" s="11"/>
      <c r="D10" s="12">
        <f>SUM(D11:D16)</f>
        <v>46255679.920000002</v>
      </c>
      <c r="E10" s="13">
        <f>SUM(E11:E16)</f>
        <v>3918910.4800000004</v>
      </c>
      <c r="F10" s="14">
        <f t="shared" ref="F10:F24" si="0">+D10+E10</f>
        <v>50174590.400000006</v>
      </c>
      <c r="G10" s="12">
        <f>SUM(G11:G16)</f>
        <v>31688524.280000001</v>
      </c>
      <c r="H10" s="12">
        <f>SUM(H11:H16)</f>
        <v>30854083.580000002</v>
      </c>
      <c r="I10" s="12">
        <f>SUM(I11:I16)</f>
        <v>30854083.580000002</v>
      </c>
      <c r="J10" s="13">
        <f>SUM(J11:J16)</f>
        <v>30854083.580000002</v>
      </c>
      <c r="K10" s="15">
        <f>+F10-H10</f>
        <v>19320506.820000004</v>
      </c>
    </row>
    <row r="11" spans="1:15" ht="15" x14ac:dyDescent="0.25">
      <c r="A11" s="16"/>
      <c r="B11" s="17"/>
      <c r="C11" s="18" t="s">
        <v>17</v>
      </c>
      <c r="D11" s="19">
        <v>10731972</v>
      </c>
      <c r="E11" s="20">
        <v>337966.75</v>
      </c>
      <c r="F11" s="21">
        <f t="shared" si="0"/>
        <v>11069938.75</v>
      </c>
      <c r="G11" s="19">
        <v>7936668.0099999998</v>
      </c>
      <c r="H11" s="19">
        <v>7662191.8399999999</v>
      </c>
      <c r="I11" s="19">
        <v>7662191.8399999999</v>
      </c>
      <c r="J11" s="20">
        <v>7662191.8399999999</v>
      </c>
      <c r="K11" s="22">
        <f t="shared" ref="K11:K16" si="1">F11-H11</f>
        <v>3407746.91</v>
      </c>
      <c r="L11" s="23"/>
      <c r="M11" s="23"/>
      <c r="N11" s="23"/>
      <c r="O11" s="23"/>
    </row>
    <row r="12" spans="1:15" ht="15" x14ac:dyDescent="0.25">
      <c r="A12" s="16"/>
      <c r="B12" s="24"/>
      <c r="C12" s="18" t="s">
        <v>18</v>
      </c>
      <c r="D12" s="19">
        <v>5000000</v>
      </c>
      <c r="E12" s="20">
        <v>1171664.54</v>
      </c>
      <c r="F12" s="21">
        <f t="shared" si="0"/>
        <v>6171664.54</v>
      </c>
      <c r="G12" s="19">
        <v>3883193.57</v>
      </c>
      <c r="H12" s="19">
        <v>3877793.56</v>
      </c>
      <c r="I12" s="19">
        <v>3877793.56</v>
      </c>
      <c r="J12" s="20">
        <v>3877793.56</v>
      </c>
      <c r="K12" s="22">
        <f t="shared" si="1"/>
        <v>2293870.98</v>
      </c>
      <c r="L12" s="23"/>
      <c r="M12" s="23"/>
      <c r="N12" s="23"/>
      <c r="O12" s="23"/>
    </row>
    <row r="13" spans="1:15" ht="15" x14ac:dyDescent="0.25">
      <c r="A13" s="16"/>
      <c r="B13" s="24"/>
      <c r="C13" s="18" t="s">
        <v>19</v>
      </c>
      <c r="D13" s="19">
        <v>14449997</v>
      </c>
      <c r="E13" s="20">
        <v>371133.07</v>
      </c>
      <c r="F13" s="21">
        <f t="shared" si="0"/>
        <v>14821130.07</v>
      </c>
      <c r="G13" s="19">
        <v>7138299.9000000004</v>
      </c>
      <c r="H13" s="19">
        <v>6934278.6299999999</v>
      </c>
      <c r="I13" s="19">
        <v>6934278.6299999999</v>
      </c>
      <c r="J13" s="20">
        <v>6934278.6299999999</v>
      </c>
      <c r="K13" s="22">
        <f t="shared" si="1"/>
        <v>7886851.4400000004</v>
      </c>
      <c r="L13" s="23"/>
      <c r="M13" s="23"/>
      <c r="N13" s="23"/>
      <c r="O13" s="23"/>
    </row>
    <row r="14" spans="1:15" ht="15" x14ac:dyDescent="0.25">
      <c r="A14" s="16"/>
      <c r="B14" s="24"/>
      <c r="C14" s="18" t="s">
        <v>20</v>
      </c>
      <c r="D14" s="19">
        <v>3622818.92</v>
      </c>
      <c r="E14" s="20">
        <v>251380.11</v>
      </c>
      <c r="F14" s="21">
        <f t="shared" si="0"/>
        <v>3874199.03</v>
      </c>
      <c r="G14" s="19">
        <v>2590413.11</v>
      </c>
      <c r="H14" s="19">
        <v>2503995.7000000002</v>
      </c>
      <c r="I14" s="19">
        <v>2503995.7000000002</v>
      </c>
      <c r="J14" s="20">
        <v>2503995.7000000002</v>
      </c>
      <c r="K14" s="22">
        <f t="shared" si="1"/>
        <v>1370203.3299999996</v>
      </c>
      <c r="L14" s="23"/>
      <c r="M14" s="23"/>
      <c r="N14" s="23"/>
      <c r="O14" s="23"/>
    </row>
    <row r="15" spans="1:15" ht="15" x14ac:dyDescent="0.25">
      <c r="A15" s="16"/>
      <c r="B15" s="24"/>
      <c r="C15" s="18" t="s">
        <v>21</v>
      </c>
      <c r="D15" s="19">
        <v>12350464</v>
      </c>
      <c r="E15" s="20">
        <v>1782142.62</v>
      </c>
      <c r="F15" s="21">
        <f t="shared" si="0"/>
        <v>14132606.620000001</v>
      </c>
      <c r="G15" s="19">
        <v>10080768.439999999</v>
      </c>
      <c r="H15" s="19">
        <v>9822259.8699999992</v>
      </c>
      <c r="I15" s="19">
        <v>9822259.8699999992</v>
      </c>
      <c r="J15" s="20">
        <v>9822259.8699999992</v>
      </c>
      <c r="K15" s="22">
        <f t="shared" si="1"/>
        <v>4310346.7500000019</v>
      </c>
      <c r="L15" s="23"/>
      <c r="M15" s="23"/>
      <c r="N15" s="23"/>
      <c r="O15" s="23"/>
    </row>
    <row r="16" spans="1:15" ht="15" x14ac:dyDescent="0.25">
      <c r="A16" s="16"/>
      <c r="B16" s="24"/>
      <c r="C16" s="18" t="s">
        <v>22</v>
      </c>
      <c r="D16" s="19">
        <v>100428</v>
      </c>
      <c r="E16" s="20">
        <v>4623.3900000000003</v>
      </c>
      <c r="F16" s="21">
        <f t="shared" si="0"/>
        <v>105051.39</v>
      </c>
      <c r="G16" s="19">
        <v>59181.25</v>
      </c>
      <c r="H16" s="19">
        <v>53563.98</v>
      </c>
      <c r="I16" s="19">
        <v>53563.98</v>
      </c>
      <c r="J16" s="20">
        <v>53563.98</v>
      </c>
      <c r="K16" s="22">
        <f t="shared" si="1"/>
        <v>51487.409999999996</v>
      </c>
      <c r="L16" s="23"/>
      <c r="M16" s="23"/>
      <c r="N16" s="23"/>
      <c r="O16" s="23"/>
    </row>
    <row r="17" spans="1:15" ht="12.75" customHeight="1" x14ac:dyDescent="0.2">
      <c r="B17" s="11" t="s">
        <v>23</v>
      </c>
      <c r="C17" s="11"/>
      <c r="D17" s="25">
        <f>SUM(D18:D24)</f>
        <v>2438950</v>
      </c>
      <c r="E17" s="26">
        <f>SUM(E18:E24)</f>
        <v>1238203.25</v>
      </c>
      <c r="F17" s="27">
        <f t="shared" si="0"/>
        <v>3677153.25</v>
      </c>
      <c r="G17" s="25">
        <f>SUM(G18:G24)</f>
        <v>3125850.78</v>
      </c>
      <c r="H17" s="25">
        <f>SUM(H18:H24)</f>
        <v>2734768.31</v>
      </c>
      <c r="I17" s="25">
        <f>SUM(I18:I24)</f>
        <v>2734768.31</v>
      </c>
      <c r="J17" s="26">
        <f>SUM(J18:J24)</f>
        <v>2734032.31</v>
      </c>
      <c r="K17" s="15">
        <f>+F17-H17</f>
        <v>942384.94</v>
      </c>
    </row>
    <row r="18" spans="1:15" ht="15" x14ac:dyDescent="0.25">
      <c r="A18" s="16"/>
      <c r="B18" s="24"/>
      <c r="C18" s="18" t="s">
        <v>24</v>
      </c>
      <c r="D18" s="19">
        <v>327079.36</v>
      </c>
      <c r="E18" s="20">
        <v>149024.85999999999</v>
      </c>
      <c r="F18" s="21">
        <f t="shared" si="0"/>
        <v>476104.22</v>
      </c>
      <c r="G18" s="19">
        <v>446453.22</v>
      </c>
      <c r="H18" s="19">
        <v>357370.75</v>
      </c>
      <c r="I18" s="19">
        <v>357370.75</v>
      </c>
      <c r="J18" s="20">
        <v>357370.75</v>
      </c>
      <c r="K18" s="22">
        <f t="shared" ref="K18:K24" si="2">F18-H18</f>
        <v>118733.46999999997</v>
      </c>
      <c r="L18" s="23"/>
      <c r="M18" s="16"/>
      <c r="N18" s="16"/>
      <c r="O18" s="16"/>
    </row>
    <row r="19" spans="1:15" ht="15" x14ac:dyDescent="0.25">
      <c r="A19" s="16"/>
      <c r="B19" s="24"/>
      <c r="C19" s="18" t="s">
        <v>25</v>
      </c>
      <c r="D19" s="19">
        <v>272967.40000000002</v>
      </c>
      <c r="E19" s="20">
        <v>281016.51</v>
      </c>
      <c r="F19" s="21">
        <f t="shared" si="0"/>
        <v>553983.91</v>
      </c>
      <c r="G19" s="19">
        <v>450453.36</v>
      </c>
      <c r="H19" s="19">
        <v>450453.36</v>
      </c>
      <c r="I19" s="19">
        <v>450453.36</v>
      </c>
      <c r="J19" s="20">
        <v>450453.36</v>
      </c>
      <c r="K19" s="22">
        <f t="shared" si="2"/>
        <v>103530.55000000005</v>
      </c>
      <c r="L19" s="23"/>
      <c r="M19" s="16"/>
      <c r="N19" s="16"/>
      <c r="O19" s="16"/>
    </row>
    <row r="20" spans="1:15" ht="15" x14ac:dyDescent="0.25">
      <c r="A20" s="16"/>
      <c r="B20" s="24"/>
      <c r="C20" s="18" t="s">
        <v>26</v>
      </c>
      <c r="D20" s="19">
        <v>228500</v>
      </c>
      <c r="E20" s="20">
        <v>578701.04</v>
      </c>
      <c r="F20" s="21">
        <f t="shared" si="0"/>
        <v>807201.04</v>
      </c>
      <c r="G20" s="19">
        <v>674408.47</v>
      </c>
      <c r="H20" s="19">
        <v>674408.47</v>
      </c>
      <c r="I20" s="19">
        <v>674408.47</v>
      </c>
      <c r="J20" s="20">
        <v>673672.47</v>
      </c>
      <c r="K20" s="22">
        <f t="shared" si="2"/>
        <v>132792.57000000007</v>
      </c>
      <c r="L20" s="23"/>
      <c r="M20" s="16"/>
      <c r="N20" s="16"/>
      <c r="O20" s="16"/>
    </row>
    <row r="21" spans="1:15" ht="15" x14ac:dyDescent="0.25">
      <c r="A21" s="16"/>
      <c r="B21" s="24"/>
      <c r="C21" s="18" t="s">
        <v>27</v>
      </c>
      <c r="D21" s="19">
        <v>6929</v>
      </c>
      <c r="E21" s="20">
        <v>-797.24</v>
      </c>
      <c r="F21" s="21">
        <f t="shared" si="0"/>
        <v>6131.76</v>
      </c>
      <c r="G21" s="19">
        <v>5821.47</v>
      </c>
      <c r="H21" s="19">
        <v>5821.47</v>
      </c>
      <c r="I21" s="19">
        <v>5821.47</v>
      </c>
      <c r="J21" s="20">
        <v>5821.47</v>
      </c>
      <c r="K21" s="22">
        <f t="shared" si="2"/>
        <v>310.28999999999996</v>
      </c>
      <c r="L21" s="23"/>
      <c r="M21" s="16"/>
      <c r="N21" s="16"/>
      <c r="O21" s="16"/>
    </row>
    <row r="22" spans="1:15" ht="15" x14ac:dyDescent="0.25">
      <c r="A22" s="16"/>
      <c r="B22" s="24"/>
      <c r="C22" s="18" t="s">
        <v>28</v>
      </c>
      <c r="D22" s="19">
        <v>933280</v>
      </c>
      <c r="E22" s="20">
        <v>0</v>
      </c>
      <c r="F22" s="21">
        <f t="shared" si="0"/>
        <v>933280</v>
      </c>
      <c r="G22" s="19">
        <v>816280.67</v>
      </c>
      <c r="H22" s="19">
        <v>816280.67</v>
      </c>
      <c r="I22" s="19">
        <v>816280.67</v>
      </c>
      <c r="J22" s="20">
        <v>816280.67</v>
      </c>
      <c r="K22" s="22">
        <f t="shared" si="2"/>
        <v>116999.32999999996</v>
      </c>
      <c r="L22" s="23"/>
      <c r="M22" s="16"/>
      <c r="N22" s="16"/>
      <c r="O22" s="16"/>
    </row>
    <row r="23" spans="1:15" ht="15" x14ac:dyDescent="0.25">
      <c r="A23" s="16"/>
      <c r="B23" s="24"/>
      <c r="C23" s="18" t="s">
        <v>29</v>
      </c>
      <c r="D23" s="19">
        <v>405603.6</v>
      </c>
      <c r="E23" s="20">
        <v>-1443.4</v>
      </c>
      <c r="F23" s="21">
        <f t="shared" si="0"/>
        <v>404160.19999999995</v>
      </c>
      <c r="G23" s="19">
        <v>305647.03999999998</v>
      </c>
      <c r="H23" s="19">
        <v>3647.04</v>
      </c>
      <c r="I23" s="19">
        <v>3647.04</v>
      </c>
      <c r="J23" s="20">
        <v>3647.04</v>
      </c>
      <c r="K23" s="22">
        <f t="shared" si="2"/>
        <v>400513.16</v>
      </c>
      <c r="L23" s="23"/>
      <c r="M23" s="16"/>
      <c r="N23" s="16"/>
      <c r="O23" s="16"/>
    </row>
    <row r="24" spans="1:15" ht="15" x14ac:dyDescent="0.25">
      <c r="A24" s="16"/>
      <c r="B24" s="24"/>
      <c r="C24" s="18" t="s">
        <v>30</v>
      </c>
      <c r="D24" s="19">
        <v>264590.64</v>
      </c>
      <c r="E24" s="20">
        <v>231701.48</v>
      </c>
      <c r="F24" s="21">
        <f t="shared" si="0"/>
        <v>496292.12</v>
      </c>
      <c r="G24" s="19">
        <v>426786.55</v>
      </c>
      <c r="H24" s="19">
        <v>426786.55</v>
      </c>
      <c r="I24" s="19">
        <v>426786.55</v>
      </c>
      <c r="J24" s="20">
        <v>426786.55</v>
      </c>
      <c r="K24" s="22">
        <f t="shared" si="2"/>
        <v>69505.570000000007</v>
      </c>
      <c r="L24" s="23"/>
      <c r="M24" s="16"/>
      <c r="N24" s="16"/>
      <c r="O24" s="16"/>
    </row>
    <row r="25" spans="1:15" ht="12.75" customHeight="1" x14ac:dyDescent="0.2">
      <c r="B25" s="11" t="s">
        <v>31</v>
      </c>
      <c r="C25" s="11"/>
      <c r="D25" s="25">
        <f t="shared" ref="D25:J25" si="3">SUM(D26:D34)</f>
        <v>17653921</v>
      </c>
      <c r="E25" s="26">
        <f t="shared" si="3"/>
        <v>16214739.82</v>
      </c>
      <c r="F25" s="27">
        <f t="shared" si="3"/>
        <v>33868660.82</v>
      </c>
      <c r="G25" s="25">
        <f t="shared" si="3"/>
        <v>23540917.640000001</v>
      </c>
      <c r="H25" s="25">
        <f t="shared" si="3"/>
        <v>22925220.969999999</v>
      </c>
      <c r="I25" s="25">
        <f t="shared" si="3"/>
        <v>22925220.969999999</v>
      </c>
      <c r="J25" s="26">
        <f t="shared" si="3"/>
        <v>22903483.100000001</v>
      </c>
      <c r="K25" s="15">
        <f>+F25-H25</f>
        <v>10943439.850000001</v>
      </c>
    </row>
    <row r="26" spans="1:15" ht="15" x14ac:dyDescent="0.25">
      <c r="A26" s="16"/>
      <c r="B26" s="24"/>
      <c r="C26" s="18" t="s">
        <v>32</v>
      </c>
      <c r="D26" s="19">
        <v>9534327</v>
      </c>
      <c r="E26" s="20">
        <v>807007.01</v>
      </c>
      <c r="F26" s="21">
        <f t="shared" ref="F26:F34" si="4">+D26+E26</f>
        <v>10341334.01</v>
      </c>
      <c r="G26" s="19">
        <v>7682981.1900000004</v>
      </c>
      <c r="H26" s="19">
        <v>7682981.1900000004</v>
      </c>
      <c r="I26" s="19">
        <v>7682981.1900000004</v>
      </c>
      <c r="J26" s="20">
        <v>7677143.1900000004</v>
      </c>
      <c r="K26" s="22">
        <f>F26-G26</f>
        <v>2658352.8199999994</v>
      </c>
      <c r="L26" s="28"/>
      <c r="M26" s="29"/>
      <c r="N26" s="16"/>
      <c r="O26" s="16"/>
    </row>
    <row r="27" spans="1:15" ht="15" x14ac:dyDescent="0.25">
      <c r="A27" s="16"/>
      <c r="B27" s="24"/>
      <c r="C27" s="18" t="s">
        <v>33</v>
      </c>
      <c r="D27" s="19">
        <v>2431817.98</v>
      </c>
      <c r="E27" s="20">
        <v>-463514.35</v>
      </c>
      <c r="F27" s="21">
        <f t="shared" si="4"/>
        <v>1968303.63</v>
      </c>
      <c r="G27" s="19">
        <v>1198083.81</v>
      </c>
      <c r="H27" s="19">
        <v>830003.49</v>
      </c>
      <c r="I27" s="19">
        <v>830003.49</v>
      </c>
      <c r="J27" s="20">
        <v>830003.49</v>
      </c>
      <c r="K27" s="22">
        <f t="shared" ref="K27:K34" si="5">F27-H27</f>
        <v>1138300.1399999999</v>
      </c>
      <c r="L27" s="23"/>
      <c r="M27" s="16"/>
      <c r="N27" s="16"/>
      <c r="O27" s="16"/>
    </row>
    <row r="28" spans="1:15" ht="15" x14ac:dyDescent="0.25">
      <c r="A28" s="16"/>
      <c r="B28" s="24"/>
      <c r="C28" s="18" t="s">
        <v>34</v>
      </c>
      <c r="D28" s="19">
        <v>1203221.02</v>
      </c>
      <c r="E28" s="20">
        <v>4180196.89</v>
      </c>
      <c r="F28" s="21">
        <f t="shared" si="4"/>
        <v>5383417.9100000001</v>
      </c>
      <c r="G28" s="19">
        <v>1680602.78</v>
      </c>
      <c r="H28" s="19">
        <v>1680602.78</v>
      </c>
      <c r="I28" s="19">
        <v>1680602.78</v>
      </c>
      <c r="J28" s="20">
        <v>1680602.78</v>
      </c>
      <c r="K28" s="22">
        <f t="shared" si="5"/>
        <v>3702815.13</v>
      </c>
      <c r="L28" s="23"/>
      <c r="M28" s="16"/>
      <c r="N28" s="16"/>
      <c r="O28" s="16"/>
    </row>
    <row r="29" spans="1:15" ht="15" x14ac:dyDescent="0.25">
      <c r="A29" s="16"/>
      <c r="B29" s="24"/>
      <c r="C29" s="18" t="s">
        <v>35</v>
      </c>
      <c r="D29" s="19">
        <v>431800</v>
      </c>
      <c r="E29" s="20">
        <v>168568.76</v>
      </c>
      <c r="F29" s="21">
        <f t="shared" si="4"/>
        <v>600368.76</v>
      </c>
      <c r="G29" s="19">
        <v>586821.1</v>
      </c>
      <c r="H29" s="19">
        <v>586821.1</v>
      </c>
      <c r="I29" s="19">
        <v>586821.1</v>
      </c>
      <c r="J29" s="20">
        <v>586821.1</v>
      </c>
      <c r="K29" s="22">
        <f t="shared" si="5"/>
        <v>13547.660000000033</v>
      </c>
      <c r="L29" s="23"/>
      <c r="M29" s="16"/>
      <c r="N29" s="16"/>
      <c r="O29" s="16"/>
    </row>
    <row r="30" spans="1:15" ht="15" x14ac:dyDescent="0.25">
      <c r="A30" s="16"/>
      <c r="B30" s="24"/>
      <c r="C30" s="18" t="s">
        <v>36</v>
      </c>
      <c r="D30" s="19">
        <v>1343380</v>
      </c>
      <c r="E30" s="20">
        <v>5415487.0999999996</v>
      </c>
      <c r="F30" s="21">
        <f t="shared" si="4"/>
        <v>6758867.0999999996</v>
      </c>
      <c r="G30" s="19">
        <v>5865365.8099999996</v>
      </c>
      <c r="H30" s="19">
        <v>5629999.2000000002</v>
      </c>
      <c r="I30" s="19">
        <v>5629999.2000000002</v>
      </c>
      <c r="J30" s="20">
        <v>5629999.2000000002</v>
      </c>
      <c r="K30" s="22">
        <f t="shared" si="5"/>
        <v>1128867.8999999994</v>
      </c>
      <c r="L30" s="23"/>
      <c r="M30" s="16"/>
      <c r="N30" s="16"/>
      <c r="O30" s="16"/>
    </row>
    <row r="31" spans="1:15" ht="15" x14ac:dyDescent="0.25">
      <c r="A31" s="16"/>
      <c r="B31" s="24"/>
      <c r="C31" s="18" t="s">
        <v>37</v>
      </c>
      <c r="D31" s="19">
        <v>700000</v>
      </c>
      <c r="E31" s="20">
        <v>4898918</v>
      </c>
      <c r="F31" s="21">
        <f t="shared" si="4"/>
        <v>5598918</v>
      </c>
      <c r="G31" s="19">
        <v>4055663.42</v>
      </c>
      <c r="H31" s="19">
        <v>4055663.42</v>
      </c>
      <c r="I31" s="19">
        <v>4055663.42</v>
      </c>
      <c r="J31" s="20">
        <v>4055663.42</v>
      </c>
      <c r="K31" s="22">
        <f t="shared" si="5"/>
        <v>1543254.58</v>
      </c>
      <c r="L31" s="23"/>
      <c r="M31" s="16"/>
      <c r="N31" s="16"/>
      <c r="O31" s="16"/>
    </row>
    <row r="32" spans="1:15" ht="15" x14ac:dyDescent="0.25">
      <c r="A32" s="16"/>
      <c r="B32" s="24"/>
      <c r="C32" s="18" t="s">
        <v>38</v>
      </c>
      <c r="D32" s="19">
        <v>837211</v>
      </c>
      <c r="E32" s="20">
        <v>780374.88</v>
      </c>
      <c r="F32" s="21">
        <f t="shared" si="4"/>
        <v>1617585.88</v>
      </c>
      <c r="G32" s="19">
        <v>1302682.8999999999</v>
      </c>
      <c r="H32" s="19">
        <v>1302682.8999999999</v>
      </c>
      <c r="I32" s="19">
        <v>1302682.8999999999</v>
      </c>
      <c r="J32" s="20">
        <v>1287923.03</v>
      </c>
      <c r="K32" s="22">
        <f t="shared" si="5"/>
        <v>314902.98</v>
      </c>
      <c r="L32" s="23"/>
      <c r="M32" s="16"/>
      <c r="N32" s="16"/>
      <c r="O32" s="16"/>
    </row>
    <row r="33" spans="1:15" ht="15" x14ac:dyDescent="0.25">
      <c r="A33" s="16"/>
      <c r="B33" s="24"/>
      <c r="C33" s="18" t="s">
        <v>39</v>
      </c>
      <c r="D33" s="19">
        <v>194600</v>
      </c>
      <c r="E33" s="20">
        <v>499488.43</v>
      </c>
      <c r="F33" s="21">
        <f t="shared" si="4"/>
        <v>694088.42999999993</v>
      </c>
      <c r="G33" s="19">
        <v>554510.37</v>
      </c>
      <c r="H33" s="19">
        <v>554510.37</v>
      </c>
      <c r="I33" s="19">
        <v>554510.37</v>
      </c>
      <c r="J33" s="20">
        <v>553534.37</v>
      </c>
      <c r="K33" s="22">
        <f t="shared" si="5"/>
        <v>139578.05999999994</v>
      </c>
      <c r="L33" s="23"/>
      <c r="M33" s="16"/>
      <c r="N33" s="16"/>
      <c r="O33" s="16"/>
    </row>
    <row r="34" spans="1:15" ht="15" x14ac:dyDescent="0.25">
      <c r="A34" s="16"/>
      <c r="B34" s="24"/>
      <c r="C34" s="18" t="s">
        <v>40</v>
      </c>
      <c r="D34" s="19">
        <v>977564</v>
      </c>
      <c r="E34" s="20">
        <v>-71786.899999999994</v>
      </c>
      <c r="F34" s="21">
        <f t="shared" si="4"/>
        <v>905777.1</v>
      </c>
      <c r="G34" s="19">
        <v>614206.26</v>
      </c>
      <c r="H34" s="19">
        <v>601956.52</v>
      </c>
      <c r="I34" s="19">
        <v>601956.52</v>
      </c>
      <c r="J34" s="20">
        <v>601792.52</v>
      </c>
      <c r="K34" s="22">
        <f t="shared" si="5"/>
        <v>303820.57999999996</v>
      </c>
      <c r="L34" s="23"/>
      <c r="M34" s="16"/>
      <c r="N34" s="16"/>
      <c r="O34" s="16"/>
    </row>
    <row r="35" spans="1:15" ht="15" customHeight="1" x14ac:dyDescent="0.2">
      <c r="B35" s="11" t="s">
        <v>41</v>
      </c>
      <c r="C35" s="11"/>
      <c r="D35" s="25">
        <f>SUM(D36:D38)</f>
        <v>120000</v>
      </c>
      <c r="E35" s="25">
        <f>SUM(E36:E38)</f>
        <v>150980</v>
      </c>
      <c r="F35" s="25">
        <f t="shared" ref="F35:J35" si="6">SUM(F36:F38)</f>
        <v>270980</v>
      </c>
      <c r="G35" s="25">
        <f t="shared" si="6"/>
        <v>251718.5</v>
      </c>
      <c r="H35" s="25">
        <f t="shared" si="6"/>
        <v>251718.5</v>
      </c>
      <c r="I35" s="25">
        <f t="shared" si="6"/>
        <v>251718.5</v>
      </c>
      <c r="J35" s="25">
        <f t="shared" si="6"/>
        <v>251718.5</v>
      </c>
      <c r="K35" s="30">
        <f>+F35-H35</f>
        <v>19261.5</v>
      </c>
    </row>
    <row r="36" spans="1:15" ht="15" customHeight="1" x14ac:dyDescent="0.25">
      <c r="B36" s="17"/>
      <c r="C36" s="18" t="s">
        <v>42</v>
      </c>
      <c r="D36" s="19">
        <v>0</v>
      </c>
      <c r="E36" s="20">
        <v>0</v>
      </c>
      <c r="F36" s="21">
        <f t="shared" ref="F36:F43" si="7">+D36+E36</f>
        <v>0</v>
      </c>
      <c r="G36" s="19">
        <v>0</v>
      </c>
      <c r="H36" s="19">
        <v>0</v>
      </c>
      <c r="I36" s="19">
        <v>0</v>
      </c>
      <c r="J36" s="20">
        <v>0</v>
      </c>
      <c r="K36" s="22">
        <f t="shared" ref="K36:K43" si="8">+F36-H36</f>
        <v>0</v>
      </c>
    </row>
    <row r="37" spans="1:15" ht="15" customHeight="1" x14ac:dyDescent="0.25">
      <c r="B37" s="17"/>
      <c r="C37" s="18" t="s">
        <v>43</v>
      </c>
      <c r="D37" s="19">
        <v>0</v>
      </c>
      <c r="E37" s="20">
        <v>0</v>
      </c>
      <c r="F37" s="21">
        <f t="shared" si="7"/>
        <v>0</v>
      </c>
      <c r="G37" s="19">
        <v>0</v>
      </c>
      <c r="H37" s="19">
        <v>0</v>
      </c>
      <c r="I37" s="19">
        <v>0</v>
      </c>
      <c r="J37" s="20">
        <v>0</v>
      </c>
      <c r="K37" s="22">
        <f t="shared" si="8"/>
        <v>0</v>
      </c>
    </row>
    <row r="38" spans="1:15" ht="15" x14ac:dyDescent="0.25">
      <c r="B38" s="24"/>
      <c r="C38" s="18" t="s">
        <v>44</v>
      </c>
      <c r="D38" s="19">
        <v>120000</v>
      </c>
      <c r="E38" s="20">
        <v>150980</v>
      </c>
      <c r="F38" s="21">
        <f t="shared" si="7"/>
        <v>270980</v>
      </c>
      <c r="G38" s="19">
        <v>251718.5</v>
      </c>
      <c r="H38" s="19">
        <v>251718.5</v>
      </c>
      <c r="I38" s="19">
        <v>251718.5</v>
      </c>
      <c r="J38" s="20">
        <v>251718.5</v>
      </c>
      <c r="K38" s="22">
        <f t="shared" si="8"/>
        <v>19261.5</v>
      </c>
    </row>
    <row r="39" spans="1:15" ht="12.75" customHeight="1" x14ac:dyDescent="0.2">
      <c r="B39" s="11" t="s">
        <v>45</v>
      </c>
      <c r="C39" s="11"/>
      <c r="D39" s="25">
        <f>SUM(D40:D44)</f>
        <v>12300000</v>
      </c>
      <c r="E39" s="26">
        <f>SUM(E40:E44)</f>
        <v>8554670.370000001</v>
      </c>
      <c r="F39" s="27">
        <f>+D39+E39</f>
        <v>20854670.370000001</v>
      </c>
      <c r="G39" s="25">
        <f>SUM(G40:G44)</f>
        <v>18431915.129999999</v>
      </c>
      <c r="H39" s="25">
        <f>SUM(H40:H44)</f>
        <v>431234.25</v>
      </c>
      <c r="I39" s="25">
        <f>SUM(I40:I44)</f>
        <v>431234.25</v>
      </c>
      <c r="J39" s="26">
        <f>SUM(J40:J44)</f>
        <v>431234.25</v>
      </c>
      <c r="K39" s="15">
        <f t="shared" si="8"/>
        <v>20423436.120000001</v>
      </c>
    </row>
    <row r="40" spans="1:15" ht="15" x14ac:dyDescent="0.25">
      <c r="B40" s="24"/>
      <c r="C40" s="18" t="s">
        <v>46</v>
      </c>
      <c r="D40" s="19">
        <v>6340000</v>
      </c>
      <c r="E40" s="20">
        <v>2395702.7400000002</v>
      </c>
      <c r="F40" s="21">
        <f t="shared" si="7"/>
        <v>8735702.7400000002</v>
      </c>
      <c r="G40" s="19">
        <v>8609599.4800000004</v>
      </c>
      <c r="H40" s="19">
        <v>401134.25</v>
      </c>
      <c r="I40" s="19">
        <v>401134.25</v>
      </c>
      <c r="J40" s="20">
        <v>401134.25</v>
      </c>
      <c r="K40" s="31">
        <f t="shared" si="8"/>
        <v>8334568.4900000002</v>
      </c>
    </row>
    <row r="41" spans="1:15" ht="15" x14ac:dyDescent="0.25">
      <c r="B41" s="24"/>
      <c r="C41" s="18" t="s">
        <v>47</v>
      </c>
      <c r="D41" s="19">
        <v>0</v>
      </c>
      <c r="E41" s="20">
        <v>5205510.88</v>
      </c>
      <c r="F41" s="21">
        <f t="shared" si="7"/>
        <v>5205510.88</v>
      </c>
      <c r="G41" s="19">
        <v>4461301.29</v>
      </c>
      <c r="H41" s="19">
        <v>0</v>
      </c>
      <c r="I41" s="19">
        <v>0</v>
      </c>
      <c r="J41" s="20">
        <v>0</v>
      </c>
      <c r="K41" s="31">
        <f t="shared" si="8"/>
        <v>5205510.88</v>
      </c>
    </row>
    <row r="42" spans="1:15" ht="15" x14ac:dyDescent="0.25">
      <c r="B42" s="24"/>
      <c r="C42" s="18" t="s">
        <v>48</v>
      </c>
      <c r="D42" s="19">
        <v>0</v>
      </c>
      <c r="E42" s="20">
        <v>1649520</v>
      </c>
      <c r="F42" s="21">
        <f t="shared" si="7"/>
        <v>1649520</v>
      </c>
      <c r="G42" s="19">
        <v>1649520</v>
      </c>
      <c r="H42" s="19">
        <v>0</v>
      </c>
      <c r="I42" s="19">
        <v>0</v>
      </c>
      <c r="J42" s="20">
        <v>0</v>
      </c>
      <c r="K42" s="31">
        <f t="shared" si="8"/>
        <v>1649520</v>
      </c>
    </row>
    <row r="43" spans="1:15" ht="15" x14ac:dyDescent="0.25">
      <c r="B43" s="24"/>
      <c r="C43" s="18" t="s">
        <v>49</v>
      </c>
      <c r="D43" s="19">
        <v>5960000</v>
      </c>
      <c r="E43" s="20">
        <v>-696063.25</v>
      </c>
      <c r="F43" s="21">
        <f t="shared" si="7"/>
        <v>5263936.75</v>
      </c>
      <c r="G43" s="19">
        <v>3711494.36</v>
      </c>
      <c r="H43" s="19">
        <v>30100</v>
      </c>
      <c r="I43" s="19">
        <v>30100</v>
      </c>
      <c r="J43" s="20">
        <v>30100</v>
      </c>
      <c r="K43" s="31">
        <f t="shared" si="8"/>
        <v>5233836.75</v>
      </c>
    </row>
    <row r="44" spans="1:15" ht="15" x14ac:dyDescent="0.25">
      <c r="B44" s="24"/>
      <c r="C44" s="18"/>
      <c r="D44" s="32"/>
      <c r="E44" s="33"/>
      <c r="F44" s="34"/>
      <c r="G44" s="32"/>
      <c r="H44" s="32"/>
      <c r="I44" s="32"/>
      <c r="J44" s="35"/>
      <c r="K44" s="36"/>
    </row>
    <row r="45" spans="1:15" s="42" customFormat="1" x14ac:dyDescent="0.2">
      <c r="A45" s="37"/>
      <c r="B45" s="38"/>
      <c r="C45" s="39" t="s">
        <v>50</v>
      </c>
      <c r="D45" s="40">
        <f t="shared" ref="D45:K45" si="9">+D10+D17+D25+D35+D39</f>
        <v>78768550.920000002</v>
      </c>
      <c r="E45" s="40">
        <f>+E10+E17+E25+E35+E39</f>
        <v>30077503.920000002</v>
      </c>
      <c r="F45" s="40">
        <f>+F10+F17+F25+F35+F39</f>
        <v>108846054.84</v>
      </c>
      <c r="G45" s="40">
        <f t="shared" si="9"/>
        <v>77038926.329999998</v>
      </c>
      <c r="H45" s="41">
        <f t="shared" si="9"/>
        <v>57197025.609999999</v>
      </c>
      <c r="I45" s="40">
        <f t="shared" si="9"/>
        <v>57197025.609999999</v>
      </c>
      <c r="J45" s="40">
        <f t="shared" si="9"/>
        <v>57174551.740000002</v>
      </c>
      <c r="K45" s="40">
        <f t="shared" si="9"/>
        <v>51649029.230000004</v>
      </c>
      <c r="L45" s="37"/>
    </row>
    <row r="46" spans="1:15" x14ac:dyDescent="0.2">
      <c r="J46" s="43"/>
    </row>
    <row r="47" spans="1:15" x14ac:dyDescent="0.2">
      <c r="B47" s="1" t="s">
        <v>51</v>
      </c>
      <c r="F47" s="44"/>
      <c r="G47" s="44"/>
      <c r="H47" s="44"/>
      <c r="I47" s="44"/>
      <c r="J47" s="44"/>
      <c r="K47" s="44"/>
    </row>
    <row r="49" spans="3:11" x14ac:dyDescent="0.2">
      <c r="D49" s="44"/>
      <c r="E49" s="44"/>
      <c r="F49" s="44"/>
      <c r="G49" s="44"/>
      <c r="H49" s="44"/>
      <c r="I49" s="44"/>
      <c r="J49" s="44"/>
      <c r="K49" s="44"/>
    </row>
    <row r="50" spans="3:11" x14ac:dyDescent="0.2">
      <c r="C50" s="45"/>
    </row>
    <row r="51" spans="3:11" x14ac:dyDescent="0.2">
      <c r="C51" s="46"/>
      <c r="D51" s="46"/>
      <c r="F51" s="47"/>
      <c r="G51" s="47"/>
      <c r="H51" s="47"/>
      <c r="I51" s="47"/>
      <c r="J51" s="47"/>
      <c r="K51" s="47"/>
    </row>
    <row r="52" spans="3:11" ht="12.75" customHeight="1" x14ac:dyDescent="0.2">
      <c r="C52" s="48" t="s">
        <v>52</v>
      </c>
      <c r="D52" s="48"/>
      <c r="F52" s="49" t="s">
        <v>53</v>
      </c>
      <c r="G52" s="49"/>
      <c r="H52" s="49"/>
      <c r="I52" s="49"/>
      <c r="J52" s="49"/>
      <c r="K52" s="49"/>
    </row>
  </sheetData>
  <sheetProtection selectLockedCells="1" selectUnlockedCells="1"/>
  <mergeCells count="15">
    <mergeCell ref="F51:K51"/>
    <mergeCell ref="C52:D52"/>
    <mergeCell ref="F52:K52"/>
    <mergeCell ref="B10:C10"/>
    <mergeCell ref="B17:C17"/>
    <mergeCell ref="B25:C25"/>
    <mergeCell ref="B35:C35"/>
    <mergeCell ref="B39:C39"/>
    <mergeCell ref="C51:D51"/>
    <mergeCell ref="B1:K1"/>
    <mergeCell ref="B2:K2"/>
    <mergeCell ref="B3:K3"/>
    <mergeCell ref="B7:C9"/>
    <mergeCell ref="D7:J7"/>
    <mergeCell ref="K7:K8"/>
  </mergeCells>
  <printOptions horizontalCentered="1"/>
  <pageMargins left="0.70866141732283472" right="0.70866141732283472" top="0.43307086614173229" bottom="0.74803149606299213" header="0.51181102362204722" footer="0.51181102362204722"/>
  <pageSetup scale="67" firstPageNumber="0" fitToHeight="0" orientation="landscape" r:id="rId1"/>
  <headerFooter>
    <oddFooter>&amp;R20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2018-10-17T23:27:18Z</dcterms:created>
  <dcterms:modified xsi:type="dcterms:W3CDTF">2018-10-17T23:38:39Z</dcterms:modified>
</cp:coreProperties>
</file>