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2T 2025\02 Información Contable\"/>
    </mc:Choice>
  </mc:AlternateContent>
  <bookViews>
    <workbookView xWindow="0" yWindow="0" windowWidth="19200" windowHeight="631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45" i="62" s="1"/>
  <c r="C94" i="60"/>
  <c r="E94" i="60" s="1"/>
  <c r="C69" i="60"/>
  <c r="C145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<sst xmlns="http://schemas.openxmlformats.org/spreadsheetml/2006/main" count="860" uniqueCount="604">
  <si>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</si>
  <si>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</si>
  <si>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</si>
  <si>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</si>
  <si>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</si>
  <si>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</si>
  <si>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</si>
  <si>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</si>
  <si>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</si>
  <si>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</si>
  <si>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</si>
  <si>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</si>
  <si>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</si>
  <si>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</si>
  <si>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</si>
  <si>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</si>
  <si>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</si>
  <si>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</si>
  <si>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</si>
  <si>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</si>
  <si>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</si>
  <si>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</si>
  <si>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</si>
  <si>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</si>
  <si>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</si>
  <si>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</si>
  <si>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</si>
  <si>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</si>
  <si>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</si>
  <si>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</si>
  <si>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</si>
  <si>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</si>
  <si>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</si>
  <si>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</si>
  <si>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</si>
  <si>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</si>
  <si>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</si>
  <si>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</si>
  <si>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</si>
  <si>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</si>
  <si>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</si>
  <si>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</si>
  <si>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</si>
  <si>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</si>
  <si>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</si>
  <si>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</si>
  <si>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</si>
  <si>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</si>
  <si>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</si>
  <si>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</si>
  <si>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</si>
  <si>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</si>
  <si>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</si>
  <si>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</si>
  <si>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</si>
  <si>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</si>
  <si>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</si>
  <si>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</si>
  <si>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</si>
  <si>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</si>
  <si>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</si>
  <si>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</si>
  <si>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</si>
  <si>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</si>
  <si>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</si>
  <si>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</si>
  <si>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</si>
  <si>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</si>
  <si>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</si>
  <si>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</si>
  <si>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</si>
  <si>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</si>
  <si>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</si>
  <si>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</si>
  <si>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</si>
  <si>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</si>
  <si>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</si>
  <si>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</si>
  <si>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</si>
  <si>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</si>
  <si>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</si>
  <si>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</si>
  <si>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</si>
  <si>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</si>
  <si>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</si>
  <si>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</si>
  <si>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</si>
  <si>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</si>
  <si>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</si>
  <si>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</si>
  <si>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</si>
  <si>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</si>
  <si>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</si>
  <si>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</si>
  <si>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</si>
  <si>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</si>
  <si>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</si>
  <si>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</si>
  <si>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</si>
  <si>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</si>
  <si>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</si>
  <si>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</si>
  <si>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</si>
  <si>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</si>
  <si>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</si>
  <si>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</si>
  <si>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</si>
  <si>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</si>
  <si>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</si>
  <si>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</si>
  <si>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</si>
  <si>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</si>
  <si>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</si>
  <si>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</si>
  <si>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</si>
  <si>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</si>
  <si>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</si>
  <si>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</si>
  <si>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</si>
  <si>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</si>
  <si>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</si>
  <si>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</si>
  <si>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</si>
  <si>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</si>
  <si>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</si>
  <si>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</si>
  <si>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</si>
  <si>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</si>
  <si>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</si>
  <si>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</si>
  <si>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</si>
  <si>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</si>
  <si>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</si>
  <si>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</si>
  <si>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</si>
  <si>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</si>
  <si>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</si>
  <si>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</si>
  <si>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</si>
  <si>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</si>
  <si>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</si>
  <si>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</si>
  <si>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</si>
  <si>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</si>
  <si>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</si>
  <si>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</si>
  <si>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</si>
  <si>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</si>
  <si>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</si>
  <si>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</si>
  <si>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</si>
  <si>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</si>
  <si>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</si>
  <si>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</si>
  <si>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</si>
  <si>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</si>
  <si>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</si>
  <si>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</si>
  <si>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</si>
  <si>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</si>
  <si>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</si>
  <si>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</si>
  <si>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</si>
  <si>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</si>
  <si>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</si>
  <si>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</si>
  <si>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</si>
  <si>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</si>
  <si>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</si>
  <si>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</si>
  <si>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</si>
  <si>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</si>
  <si>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</si>
  <si>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</si>
  <si>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</si>
  <si>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</si>
  <si>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</si>
  <si>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</si>
  <si>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</si>
  <si>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</si>
  <si>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</si>
  <si>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</si>
  <si>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</si>
  <si>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</si>
  <si>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</si>
  <si>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</si>
  <si>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</si>
  <si>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</si>
  <si>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</si>
  <si>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</si>
  <si>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</si>
  <si>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</si>
  <si>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</si>
  <si>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</si>
  <si>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</si>
  <si>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</si>
  <si>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</si>
  <si>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</si>
  <si>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</si>
  <si>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</si>
  <si>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</si>
  <si>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</si>
  <si>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</si>
  <si>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</si>
  <si>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</si>
  <si>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</si>
  <si>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</si>
  <si>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</si>
  <si>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</si>
  <si>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</si>
  <si>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</si>
  <si>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</si>
  <si>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</si>
  <si>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</si>
  <si>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</si>
  <si>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</si>
  <si>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</si>
  <si>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</si>
  <si>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</si>
  <si>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</si>
  <si>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</si>
  <si>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</si>
  <si>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</si>
  <si>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</si>
  <si>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</si>
  <si>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</si>
  <si>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</si>
  <si>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</si>
  <si>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</si>
  <si>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</si>
  <si>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</si>
  <si>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</si>
  <si>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</si>
  <si>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</si>
  <si>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</si>
  <si>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</si>
  <si>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</si>
  <si>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</si>
  <si>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</si>
  <si>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</si>
  <si>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</si>
  <si>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</si>
  <si>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</si>
  <si>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</si>
  <si>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</si>
  <si>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</si>
  <si>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</si>
  <si>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</si>
  <si>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</si>
  <si>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</si>
  <si>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</si>
  <si>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</si>
  <si>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</si>
  <si>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</si>
  <si>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</si>
  <si>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</si>
  <si>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</si>
  <si>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</si>
  <si>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</si>
  <si>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</si>
  <si>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</si>
  <si>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</si>
  <si>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</si>
  <si>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</si>
  <si>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</si>
  <si>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</si>
  <si>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</si>
  <si>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</si>
  <si>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</si>
  <si>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</si>
  <si>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</si>
  <si>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</si>
  <si>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</si>
  <si>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</si>
  <si>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</si>
  <si>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</si>
  <si>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</si>
  <si>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</si>
  <si>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</si>
  <si>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</si>
  <si>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</si>
  <si>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</si>
  <si>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</si>
  <si>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</si>
  <si>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</si>
  <si>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</si>
  <si>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</si>
  <si>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</si>
  <si>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</si>
  <si>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</si>
  <si>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</si>
  <si>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</si>
  <si>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</si>
  <si>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</si>
  <si>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</si>
  <si>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</si>
  <si>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</si>
  <si>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</si>
  <si>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</si>
  <si>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</si>
  <si>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</si>
  <si>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</si>
  <si>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</si>
  <si>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</si>
  <si>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</si>
  <si>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</si>
  <si>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</si>
  <si>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</si>
  <si>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</si>
  <si>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</si>
  <si>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</si>
  <si>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</si>
  <si>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</si>
  <si>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</si>
  <si>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</si>
  <si>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</si>
  <si>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</si>
  <si>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</si>
  <si>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</si>
  <si>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</si>
  <si>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</si>
  <si>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</si>
  <si>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</si>
  <si>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</si>
  <si>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</si>
  <si>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</si>
  <si>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</si>
  <si>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</si>
  <si>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</si>
  <si>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</si>
  <si>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</si>
  <si>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</si>
  <si>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</si>
  <si>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</si>
  <si>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</si>
  <si>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</si>
  <si>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</si>
  <si>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</si>
  <si>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</si>
  <si>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</si>
  <si>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</si>
  <si>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</si>
  <si>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</si>
  <si>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</si>
  <si>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</si>
  <si>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</si>
  <si>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</si>
  <si>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</si>
  <si>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</si>
  <si>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</si>
  <si>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</si>
  <si>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</si>
  <si>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</si>
  <si>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</si>
  <si>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</si>
  <si>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</si>
  <si>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</si>
  <si>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</si>
  <si>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</si>
  <si>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</si>
  <si>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</si>
  <si>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</si>
  <si>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</si>
  <si>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</si>
  <si>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</si>
  <si>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</si>
  <si>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</si>
  <si>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</si>
  <si>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</si>
  <si>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</si>
  <si>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</si>
  <si>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</si>
  <si>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</si>
  <si>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</si>
  <si>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</si>
  <si>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</si>
  <si>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</si>
  <si>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</si>
  <si>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</si>
  <si>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</si>
  <si>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</si>
  <si>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</si>
  <si>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</si>
  <si>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</si>
  <si>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</si>
  <si>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</si>
  <si>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</si>
  <si>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</si>
  <si>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</si>
  <si>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</si>
  <si>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</si>
  <si>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</si>
  <si>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</si>
  <si>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</si>
  <si>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</si>
  <si>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</si>
  <si>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</si>
  <si>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</si>
  <si>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</si>
  <si>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</si>
  <si>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</si>
  <si>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</si>
  <si>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</si>
  <si>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</si>
  <si>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</si>
  <si>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</si>
  <si>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</si>
  <si>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</si>
  <si>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</si>
  <si>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</si>
  <si>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</si>
  <si>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</si>
  <si>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</si>
  <si>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</si>
  <si>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</si>
  <si>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</si>
  <si>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</si>
  <si>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</si>
  <si>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</si>
  <si>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</si>
  <si>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</si>
  <si>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</si>
  <si>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</si>
  <si>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</si>
  <si>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</si>
  <si>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</si>
  <si>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</si>
  <si>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</si>
  <si>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</si>
  <si>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</si>
  <si>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</si>
  <si>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</si>
  <si>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</si>
  <si>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</si>
  <si>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</si>
  <si>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</si>
  <si>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</si>
  <si>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</si>
  <si>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</si>
  <si>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</si>
  <si>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</si>
  <si>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</si>
  <si>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</si>
  <si>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</si>
  <si>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</si>
  <si>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</si>
  <si>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</si>
  <si>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</si>
  <si>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</si>
  <si>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</si>
  <si>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</si>
  <si>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</si>
  <si>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</si>
  <si>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</si>
  <si>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</si>
  <si>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</si>
  <si>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</si>
  <si>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</si>
  <si>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</si>
  <si>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</si>
  <si>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</si>
  <si>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</si>
  <si>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</si>
  <si>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</si>
  <si>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</si>
  <si>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</si>
  <si>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</si>
  <si>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</si>
  <si>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</si>
  <si>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</si>
  <si>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</si>
  <si>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</si>
  <si>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</si>
  <si>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</si>
  <si>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</si>
  <si>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</si>
  <si>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</si>
  <si>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</si>
  <si>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</si>
  <si>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</si>
  <si>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</si>
  <si>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</si>
  <si>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</si>
  <si>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</si>
  <si>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</si>
  <si>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</si>
  <si>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</si>
  <si>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</si>
  <si>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</si>
  <si>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</si>
  <si>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</si>
  <si>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</si>
  <si>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</si>
  <si>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</si>
  <si>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</si>
  <si>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</si>
  <si>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</si>
  <si>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</si>
  <si>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</si>
  <si>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</si>
  <si>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</si>
  <si>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</si>
  <si>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</si>
  <si>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</si>
  <si>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</si>
  <si>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</si>
  <si>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</si>
  <si>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</si>
  <si>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</si>
  <si>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</si>
  <si>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</si>
  <si>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</si>
  <si>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</si>
  <si>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</si>
  <si>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</si>
  <si>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</si>
  <si>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</si>
  <si>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</si>
  <si>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</si>
  <si>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</si>
  <si>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</si>
  <si>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</si>
  <si>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</si>
  <si>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</si>
  <si>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</si>
  <si>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</si>
  <si>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</si>
  <si>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</si>
  <si>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</si>
  <si>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</si>
  <si>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</si>
  <si>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</si>
  <si>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</si>
  <si>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</si>
  <si>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</si>
  <si>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</si>
  <si>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</si>
  <si>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</si>
  <si>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</si>
  <si>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</si>
  <si>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</si>
  <si>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</si>
  <si>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</si>
  <si>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</si>
  <si>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</si>
  <si>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</si>
  <si>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</si>
  <si>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</si>
  <si>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</si>
  <si>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</si>
  <si>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</si>
  <si>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</si>
  <si>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</si>
  <si>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</si>
  <si>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</si>
  <si>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</si>
  <si>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</si>
  <si>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</si>
  <si>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</si>
  <si>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</si>
  <si>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</si>
  <si>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</si>
  <si>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</si>
  <si>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</si>
  <si>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</si>
  <si>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</si>
  <si>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</si>
  <si>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</si>
  <si>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</si>
  <si>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</si>
  <si>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</si>
  <si>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</si>
  <si>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</si>
  <si>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</si>
  <si>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</si>
  <si>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</si>
  <si>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</si>
  <si>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</si>
  <si>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</si>
  <si>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</si>
  <si>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</si>
  <si>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</si>
  <si>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</si>
  <si>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</si>
  <si>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</si>
  <si>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</si>
  <si>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</si>
  <si>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</si>
  <si>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</si>
  <si>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</si>
  <si>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</si>
  <si>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</si>
  <si>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</si>
  <si>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</si>
  <si>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</si>
  <si>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</si>
  <si>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</si>
  <si>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</si>
  <si>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</si>
  <si>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</si>
  <si>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</si>
  <si>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</si>
  <si>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UNIDAD DE TELEVISION DE GUANAJUATO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</si>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</sst>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1389536</xdr:colOff>
      <xdr:row>60</xdr:row>
      <xdr:rowOff>141651</xdr:rowOff>
    </xdr:from>
    <xdr:to>
      <xdr:col>8</xdr:col>
      <xdr:colOff>11213</xdr:colOff>
      <xdr:row>64</xdr:row>
      <xdr:rowOff>84515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6CD516-9912-D6AA-2E11-C850800F7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1889" y="9151180"/>
          <a:ext cx="9715500" cy="525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sqref="A1:D44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602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603</v>
      </c>
      <c r="B3" s="167"/>
      <c r="C3" s="10" t="s">
        <v>497</v>
      </c>
      <c r="D3" s="107">
        <v>2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165" zoomScaleNormal="100" workbookViewId="0">
      <selection activeCell="A154" sqref="A154:E212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602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603</v>
      </c>
      <c r="B3" s="165"/>
      <c r="C3" s="165"/>
      <c r="D3" s="10" t="s">
        <v>500</v>
      </c>
      <c r="E3" s="18">
        <v>2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597</v>
      </c>
    </row>
    <row r="9" spans="1:5" x14ac:dyDescent="0.2">
      <c r="A9" s="109">
        <v>4000</v>
      </c>
      <c r="B9" s="108" t="s">
        <v>557</v>
      </c>
      <c r="C9" s="141">
        <f>SUM(C10+C57+C69)</f>
        <v>81418268.419999987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3541087.57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3541087.57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3541087.57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77390527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77390527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77390527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486653.85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486653.85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486653.85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1">
        <f>C95+C123+C156+C166+C181+C210</f>
        <v>56268014.749999993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56010722.269999996</v>
      </c>
      <c r="D95" s="112">
        <f>C95/$C$94</f>
        <v>0.99542737590542063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31693661.099999998</v>
      </c>
      <c r="D96" s="112">
        <f t="shared" ref="D96:D159" si="0">C96/$C$94</f>
        <v>0.56326247230892401</v>
      </c>
      <c r="E96" s="41"/>
    </row>
    <row r="97" spans="1:5" x14ac:dyDescent="0.2">
      <c r="A97" s="43">
        <v>5111</v>
      </c>
      <c r="B97" s="41" t="s">
        <v>280</v>
      </c>
      <c r="C97" s="142">
        <v>7257490.8200000003</v>
      </c>
      <c r="D97" s="44">
        <f t="shared" si="0"/>
        <v>0.12898075136016773</v>
      </c>
      <c r="E97" s="41"/>
    </row>
    <row r="98" spans="1:5" x14ac:dyDescent="0.2">
      <c r="A98" s="43">
        <v>5112</v>
      </c>
      <c r="B98" s="41" t="s">
        <v>281</v>
      </c>
      <c r="C98" s="142">
        <v>4960109.72</v>
      </c>
      <c r="D98" s="44">
        <f t="shared" si="0"/>
        <v>8.8151496761310566E-2</v>
      </c>
      <c r="E98" s="41"/>
    </row>
    <row r="99" spans="1:5" x14ac:dyDescent="0.2">
      <c r="A99" s="43">
        <v>5113</v>
      </c>
      <c r="B99" s="41" t="s">
        <v>282</v>
      </c>
      <c r="C99" s="142">
        <v>4743224.97</v>
      </c>
      <c r="D99" s="44">
        <f t="shared" si="0"/>
        <v>8.429700232137656E-2</v>
      </c>
      <c r="E99" s="41"/>
    </row>
    <row r="100" spans="1:5" x14ac:dyDescent="0.2">
      <c r="A100" s="43">
        <v>5114</v>
      </c>
      <c r="B100" s="41" t="s">
        <v>283</v>
      </c>
      <c r="C100" s="142">
        <v>3116896.6</v>
      </c>
      <c r="D100" s="44">
        <f t="shared" si="0"/>
        <v>5.5393754584170764E-2</v>
      </c>
      <c r="E100" s="41"/>
    </row>
    <row r="101" spans="1:5" x14ac:dyDescent="0.2">
      <c r="A101" s="43">
        <v>5115</v>
      </c>
      <c r="B101" s="41" t="s">
        <v>284</v>
      </c>
      <c r="C101" s="142">
        <v>11539826.65</v>
      </c>
      <c r="D101" s="44">
        <f t="shared" si="0"/>
        <v>0.20508679222595111</v>
      </c>
      <c r="E101" s="41"/>
    </row>
    <row r="102" spans="1:5" x14ac:dyDescent="0.2">
      <c r="A102" s="43">
        <v>5116</v>
      </c>
      <c r="B102" s="41" t="s">
        <v>285</v>
      </c>
      <c r="C102" s="142">
        <v>76112.34</v>
      </c>
      <c r="D102" s="44">
        <f t="shared" si="0"/>
        <v>1.3526750559473045E-3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1440636.4</v>
      </c>
      <c r="D103" s="112">
        <f t="shared" si="0"/>
        <v>2.5603114067570692E-2</v>
      </c>
      <c r="E103" s="41"/>
    </row>
    <row r="104" spans="1:5" x14ac:dyDescent="0.2">
      <c r="A104" s="43">
        <v>5121</v>
      </c>
      <c r="B104" s="41" t="s">
        <v>287</v>
      </c>
      <c r="C104" s="142">
        <v>80668.12</v>
      </c>
      <c r="D104" s="44">
        <f t="shared" si="0"/>
        <v>1.4336407701322003E-3</v>
      </c>
      <c r="E104" s="41"/>
    </row>
    <row r="105" spans="1:5" x14ac:dyDescent="0.2">
      <c r="A105" s="43">
        <v>5122</v>
      </c>
      <c r="B105" s="41" t="s">
        <v>288</v>
      </c>
      <c r="C105" s="142">
        <v>342413.9</v>
      </c>
      <c r="D105" s="44">
        <f t="shared" si="0"/>
        <v>6.0854092955181091E-3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139708.6</v>
      </c>
      <c r="D107" s="44">
        <f t="shared" si="0"/>
        <v>2.4829132611258516E-3</v>
      </c>
      <c r="E107" s="41"/>
    </row>
    <row r="108" spans="1:5" x14ac:dyDescent="0.2">
      <c r="A108" s="43">
        <v>5125</v>
      </c>
      <c r="B108" s="41" t="s">
        <v>291</v>
      </c>
      <c r="C108" s="142">
        <v>16942.439999999999</v>
      </c>
      <c r="D108" s="44">
        <f t="shared" si="0"/>
        <v>3.011025015770616E-4</v>
      </c>
      <c r="E108" s="41"/>
    </row>
    <row r="109" spans="1:5" x14ac:dyDescent="0.2">
      <c r="A109" s="43">
        <v>5126</v>
      </c>
      <c r="B109" s="41" t="s">
        <v>292</v>
      </c>
      <c r="C109" s="142">
        <v>752688.35</v>
      </c>
      <c r="D109" s="44">
        <f t="shared" si="0"/>
        <v>1.3376842125036944E-2</v>
      </c>
      <c r="E109" s="41"/>
    </row>
    <row r="110" spans="1:5" x14ac:dyDescent="0.2">
      <c r="A110" s="43">
        <v>5127</v>
      </c>
      <c r="B110" s="41" t="s">
        <v>293</v>
      </c>
      <c r="C110" s="142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108214.99</v>
      </c>
      <c r="D112" s="44">
        <f t="shared" si="0"/>
        <v>1.9232061141805259E-3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22876424.77</v>
      </c>
      <c r="D113" s="112">
        <f t="shared" si="0"/>
        <v>0.40656178952892597</v>
      </c>
      <c r="E113" s="41"/>
    </row>
    <row r="114" spans="1:5" x14ac:dyDescent="0.2">
      <c r="A114" s="43">
        <v>5131</v>
      </c>
      <c r="B114" s="41" t="s">
        <v>297</v>
      </c>
      <c r="C114" s="142">
        <v>4960456.8</v>
      </c>
      <c r="D114" s="44">
        <f t="shared" si="0"/>
        <v>8.8157665096936802E-2</v>
      </c>
      <c r="E114" s="41"/>
    </row>
    <row r="115" spans="1:5" x14ac:dyDescent="0.2">
      <c r="A115" s="43">
        <v>5132</v>
      </c>
      <c r="B115" s="41" t="s">
        <v>298</v>
      </c>
      <c r="C115" s="142">
        <v>1267624.69</v>
      </c>
      <c r="D115" s="44">
        <f t="shared" si="0"/>
        <v>2.2528335069792026E-2</v>
      </c>
      <c r="E115" s="41"/>
    </row>
    <row r="116" spans="1:5" x14ac:dyDescent="0.2">
      <c r="A116" s="43">
        <v>5133</v>
      </c>
      <c r="B116" s="41" t="s">
        <v>299</v>
      </c>
      <c r="C116" s="142">
        <v>1837166.48</v>
      </c>
      <c r="D116" s="44">
        <f t="shared" si="0"/>
        <v>3.2650280770746408E-2</v>
      </c>
      <c r="E116" s="41"/>
    </row>
    <row r="117" spans="1:5" x14ac:dyDescent="0.2">
      <c r="A117" s="43">
        <v>5134</v>
      </c>
      <c r="B117" s="41" t="s">
        <v>300</v>
      </c>
      <c r="C117" s="142">
        <v>13437.68</v>
      </c>
      <c r="D117" s="44">
        <f t="shared" si="0"/>
        <v>2.3881560527244303E-4</v>
      </c>
      <c r="E117" s="41"/>
    </row>
    <row r="118" spans="1:5" x14ac:dyDescent="0.2">
      <c r="A118" s="43">
        <v>5135</v>
      </c>
      <c r="B118" s="41" t="s">
        <v>301</v>
      </c>
      <c r="C118" s="142">
        <v>154763.34</v>
      </c>
      <c r="D118" s="44">
        <f t="shared" si="0"/>
        <v>2.7504673958663171E-3</v>
      </c>
      <c r="E118" s="41"/>
    </row>
    <row r="119" spans="1:5" x14ac:dyDescent="0.2">
      <c r="A119" s="43">
        <v>5136</v>
      </c>
      <c r="B119" s="41" t="s">
        <v>302</v>
      </c>
      <c r="C119" s="142">
        <v>8990663.5700000003</v>
      </c>
      <c r="D119" s="44">
        <f t="shared" si="0"/>
        <v>0.15978284661269307</v>
      </c>
      <c r="E119" s="41"/>
    </row>
    <row r="120" spans="1:5" x14ac:dyDescent="0.2">
      <c r="A120" s="43">
        <v>5137</v>
      </c>
      <c r="B120" s="41" t="s">
        <v>303</v>
      </c>
      <c r="C120" s="142">
        <v>358522.9</v>
      </c>
      <c r="D120" s="44">
        <f t="shared" si="0"/>
        <v>6.3716998296976541E-3</v>
      </c>
      <c r="E120" s="41"/>
    </row>
    <row r="121" spans="1:5" x14ac:dyDescent="0.2">
      <c r="A121" s="43">
        <v>5138</v>
      </c>
      <c r="B121" s="41" t="s">
        <v>304</v>
      </c>
      <c r="C121" s="142">
        <v>4505524.97</v>
      </c>
      <c r="D121" s="44">
        <f t="shared" si="0"/>
        <v>8.0072577467290157E-2</v>
      </c>
      <c r="E121" s="41"/>
    </row>
    <row r="122" spans="1:5" x14ac:dyDescent="0.2">
      <c r="A122" s="43">
        <v>5139</v>
      </c>
      <c r="B122" s="41" t="s">
        <v>305</v>
      </c>
      <c r="C122" s="142">
        <v>788264.34</v>
      </c>
      <c r="D122" s="44">
        <f t="shared" si="0"/>
        <v>1.4009101680631093E-2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257292.48</v>
      </c>
      <c r="D123" s="112">
        <f t="shared" si="0"/>
        <v>4.5726240945794172E-3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257292.48</v>
      </c>
      <c r="D138" s="112">
        <f t="shared" si="0"/>
        <v>4.5726240945794172E-3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257292.48</v>
      </c>
      <c r="D140" s="44">
        <f t="shared" si="0"/>
        <v>4.5726240945794172E-3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123" zoomScaleNormal="100" workbookViewId="0">
      <selection activeCell="A108" sqref="A108:H171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0.42578125" style="14" bestFit="1" customWidth="1"/>
    <col min="7" max="7" width="16.5703125" style="14" customWidth="1"/>
    <col min="8" max="8" width="17.5703125" style="14" bestFit="1" customWidth="1"/>
    <col min="9" max="9" width="13" style="14" bestFit="1" customWidth="1"/>
    <col min="10" max="10" width="11.85546875" style="14" bestFit="1" customWidth="1"/>
    <col min="11" max="16384" width="9.140625" style="14"/>
  </cols>
  <sheetData>
    <row r="1" spans="1:8" s="11" customFormat="1" ht="18.95" customHeight="1" x14ac:dyDescent="0.25">
      <c r="A1" s="171" t="s">
        <v>602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603</v>
      </c>
      <c r="B3" s="172"/>
      <c r="C3" s="172"/>
      <c r="D3" s="172"/>
      <c r="E3" s="172"/>
      <c r="F3" s="172"/>
      <c r="G3" s="10" t="s">
        <v>500</v>
      </c>
      <c r="H3" s="18">
        <v>2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53660600.869999997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1142846.3999999999</v>
      </c>
      <c r="D15" s="144">
        <v>10100486.4</v>
      </c>
      <c r="E15" s="144">
        <v>11619593.220000001</v>
      </c>
      <c r="F15" s="144">
        <v>2467244.42</v>
      </c>
      <c r="G15" s="144">
        <v>2826892.36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590013.22</v>
      </c>
      <c r="D20" s="144">
        <v>590013.22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4575893.0199999996</v>
      </c>
      <c r="D24" s="144">
        <v>4575893.0199999996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37442337.859999999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1485312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35957025.859999999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310295047.62</v>
      </c>
      <c r="D64" s="144">
        <f t="shared" ref="D64:E64" si="0">SUM(D65:D72)</f>
        <v>0</v>
      </c>
      <c r="E64" s="144">
        <f t="shared" si="0"/>
        <v>146884454.19999999</v>
      </c>
    </row>
    <row r="65" spans="1:9" x14ac:dyDescent="0.2">
      <c r="A65" s="16">
        <v>1241</v>
      </c>
      <c r="B65" s="14" t="s">
        <v>158</v>
      </c>
      <c r="C65" s="144">
        <v>35615457.880000003</v>
      </c>
      <c r="D65" s="144">
        <v>0</v>
      </c>
      <c r="E65" s="144">
        <v>31549532.379999999</v>
      </c>
    </row>
    <row r="66" spans="1:9" x14ac:dyDescent="0.2">
      <c r="A66" s="16">
        <v>1242</v>
      </c>
      <c r="B66" s="14" t="s">
        <v>159</v>
      </c>
      <c r="C66" s="144">
        <v>23183160.329999998</v>
      </c>
      <c r="D66" s="144">
        <v>0</v>
      </c>
      <c r="E66" s="144">
        <v>10020690.359999999</v>
      </c>
    </row>
    <row r="67" spans="1:9" x14ac:dyDescent="0.2">
      <c r="A67" s="16">
        <v>1243</v>
      </c>
      <c r="B67" s="14" t="s">
        <v>160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8167281.5</v>
      </c>
      <c r="D68" s="144">
        <v>0</v>
      </c>
      <c r="E68" s="144">
        <v>7931839.75</v>
      </c>
    </row>
    <row r="69" spans="1:9" x14ac:dyDescent="0.2">
      <c r="A69" s="16">
        <v>1245</v>
      </c>
      <c r="B69" s="14" t="s">
        <v>162</v>
      </c>
      <c r="C69" s="144">
        <v>45418</v>
      </c>
      <c r="D69" s="144">
        <v>0</v>
      </c>
      <c r="E69" s="144">
        <v>45418</v>
      </c>
    </row>
    <row r="70" spans="1:9" x14ac:dyDescent="0.2">
      <c r="A70" s="16">
        <v>1246</v>
      </c>
      <c r="B70" s="14" t="s">
        <v>163</v>
      </c>
      <c r="C70" s="144">
        <v>242830375.99000001</v>
      </c>
      <c r="D70" s="144">
        <v>0</v>
      </c>
      <c r="E70" s="144">
        <v>97329557.049999997</v>
      </c>
    </row>
    <row r="71" spans="1:9" x14ac:dyDescent="0.2">
      <c r="A71" s="16">
        <v>1247</v>
      </c>
      <c r="B71" s="14" t="s">
        <v>164</v>
      </c>
      <c r="C71" s="144">
        <v>453353.92</v>
      </c>
      <c r="D71" s="144">
        <v>0</v>
      </c>
      <c r="E71" s="144">
        <v>7416.66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0</v>
      </c>
      <c r="D76" s="144">
        <f>SUM(D77:D81)</f>
        <v>0</v>
      </c>
      <c r="E76" s="144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285728.87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4">
        <v>285728.87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44">
        <f>SUM(C111:C119)</f>
        <v>5874572.5299999993</v>
      </c>
      <c r="D110" s="144">
        <f>SUM(D111:D119)</f>
        <v>5874572.5299999993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2350.1999999999998</v>
      </c>
      <c r="D111" s="144">
        <f>C111</f>
        <v>2350.1999999999998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1024143.01</v>
      </c>
      <c r="D112" s="144">
        <f t="shared" ref="D112:D119" si="1">C112</f>
        <v>1024143.01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1295798.52</v>
      </c>
      <c r="D117" s="144">
        <f t="shared" si="1"/>
        <v>1295798.52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3552280.8</v>
      </c>
      <c r="D119" s="144">
        <f t="shared" si="1"/>
        <v>3552280.8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568</v>
      </c>
      <c r="C145" s="144">
        <v>0</v>
      </c>
    </row>
    <row r="146" spans="1:5" x14ac:dyDescent="0.2">
      <c r="A146" s="16">
        <v>2152</v>
      </c>
      <c r="B146" s="14" t="s">
        <v>569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570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571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572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573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574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575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576</v>
      </c>
      <c r="C160" s="146">
        <v>0</v>
      </c>
      <c r="D160" s="117"/>
    </row>
    <row r="161" spans="1:5" x14ac:dyDescent="0.2">
      <c r="A161" s="116">
        <v>2262</v>
      </c>
      <c r="B161" s="117" t="s">
        <v>577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578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579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580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581</v>
      </c>
      <c r="C167" s="146">
        <f>SUM(C168:C170)</f>
        <v>-0.02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582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583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-0.02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sqref="A1:E30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602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603</v>
      </c>
      <c r="B3" s="173"/>
      <c r="C3" s="173"/>
      <c r="D3" s="20" t="s">
        <v>500</v>
      </c>
      <c r="E3" s="21">
        <v>2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404045381.93000001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2419258.5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25150253.670000002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-144272358.25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601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opLeftCell="A98" zoomScaleNormal="100" workbookViewId="0">
      <selection activeCell="A66" sqref="A66:E145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602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603</v>
      </c>
      <c r="B3" s="173"/>
      <c r="C3" s="173"/>
      <c r="D3" s="20" t="s">
        <v>500</v>
      </c>
      <c r="E3" s="21">
        <v>2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50915744.960000001</v>
      </c>
      <c r="D10" s="147">
        <v>118993951.15000001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50915744.960000001</v>
      </c>
      <c r="D16" s="148">
        <f>SUM(D9:D15)</f>
        <v>118993951.15000001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74562480</v>
      </c>
      <c r="D29" s="148">
        <f>SUM(D30:D37)</f>
        <v>71446774.329999998</v>
      </c>
    </row>
    <row r="30" spans="1:5" x14ac:dyDescent="0.2">
      <c r="A30" s="26">
        <v>1241</v>
      </c>
      <c r="B30" s="22" t="s">
        <v>158</v>
      </c>
      <c r="C30" s="147">
        <v>0</v>
      </c>
      <c r="D30" s="147">
        <v>53540.959999999999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6162966.21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74562480</v>
      </c>
      <c r="D35" s="147">
        <v>65230267.159999996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74562480</v>
      </c>
      <c r="D44" s="148">
        <f>D21+D29+D38</f>
        <v>71446774.329999998</v>
      </c>
    </row>
    <row r="45" spans="1:5" x14ac:dyDescent="0.2">
      <c r="E45" s="136"/>
    </row>
    <row r="46" spans="1:5" x14ac:dyDescent="0.2">
      <c r="A46" s="24" t="s">
        <v>592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25150253.670000002</v>
      </c>
      <c r="D48" s="148">
        <v>9729929.7100000009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-377635.21</v>
      </c>
      <c r="D49" s="148">
        <f>D54+D66+D94+D97+D50</f>
        <v>54594691.850000001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540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</v>
      </c>
      <c r="D66" s="148">
        <f>D67+D76+D79+D85</f>
        <v>6321809.3300000001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6321809.3300000001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6321809.3300000001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-377635.21</v>
      </c>
      <c r="D97" s="148">
        <f>SUM(D98:D102)</f>
        <v>48272882.520000003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142216</v>
      </c>
    </row>
    <row r="100" spans="1:4" x14ac:dyDescent="0.2">
      <c r="A100" s="26">
        <v>2112</v>
      </c>
      <c r="B100" s="22" t="s">
        <v>525</v>
      </c>
      <c r="C100" s="147">
        <v>-377635.21</v>
      </c>
      <c r="D100" s="147">
        <v>48130666.520000003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26"/>
      <c r="B103" s="82" t="s">
        <v>528</v>
      </c>
      <c r="C103" s="148">
        <f>+C104</f>
        <v>0</v>
      </c>
      <c r="D103" s="148">
        <f>+D104</f>
        <v>181038011.09</v>
      </c>
    </row>
    <row r="104" spans="1:4" x14ac:dyDescent="0.2">
      <c r="A104" s="96">
        <v>3100</v>
      </c>
      <c r="B104" s="100" t="s">
        <v>541</v>
      </c>
      <c r="C104" s="154">
        <f>SUM(C105:C108)</f>
        <v>0</v>
      </c>
      <c r="D104" s="154">
        <f>SUM(D105:D108)</f>
        <v>181038011.09</v>
      </c>
    </row>
    <row r="105" spans="1:4" x14ac:dyDescent="0.2">
      <c r="A105" s="98"/>
      <c r="B105" s="101" t="s">
        <v>542</v>
      </c>
      <c r="C105" s="155">
        <v>0</v>
      </c>
      <c r="D105" s="155">
        <v>181038011.09</v>
      </c>
    </row>
    <row r="106" spans="1:4" x14ac:dyDescent="0.2">
      <c r="A106" s="98"/>
      <c r="B106" s="101" t="s">
        <v>543</v>
      </c>
      <c r="C106" s="155">
        <v>0</v>
      </c>
      <c r="D106" s="155">
        <v>0</v>
      </c>
    </row>
    <row r="107" spans="1:4" x14ac:dyDescent="0.2">
      <c r="A107" s="98"/>
      <c r="B107" s="101" t="s">
        <v>544</v>
      </c>
      <c r="C107" s="155">
        <v>0</v>
      </c>
      <c r="D107" s="155">
        <v>0</v>
      </c>
    </row>
    <row r="108" spans="1:4" x14ac:dyDescent="0.2">
      <c r="A108" s="98"/>
      <c r="B108" s="101" t="s">
        <v>545</v>
      </c>
      <c r="C108" s="155">
        <v>0</v>
      </c>
      <c r="D108" s="155">
        <v>0</v>
      </c>
    </row>
    <row r="109" spans="1:4" x14ac:dyDescent="0.2">
      <c r="A109" s="98"/>
      <c r="B109" s="102" t="s">
        <v>546</v>
      </c>
      <c r="C109" s="151">
        <f>+C110</f>
        <v>0</v>
      </c>
      <c r="D109" s="151">
        <f>+D110</f>
        <v>0</v>
      </c>
    </row>
    <row r="110" spans="1:4" x14ac:dyDescent="0.2">
      <c r="A110" s="96">
        <v>1270</v>
      </c>
      <c r="B110" s="97" t="s">
        <v>173</v>
      </c>
      <c r="C110" s="154">
        <f>+C111</f>
        <v>0</v>
      </c>
      <c r="D110" s="154">
        <f>+D111</f>
        <v>0</v>
      </c>
    </row>
    <row r="111" spans="1:4" x14ac:dyDescent="0.2">
      <c r="A111" s="98">
        <v>1273</v>
      </c>
      <c r="B111" s="99" t="s">
        <v>547</v>
      </c>
      <c r="C111" s="155">
        <v>0</v>
      </c>
      <c r="D111" s="155">
        <v>0</v>
      </c>
    </row>
    <row r="112" spans="1:4" x14ac:dyDescent="0.2">
      <c r="A112" s="98"/>
      <c r="B112" s="102" t="s">
        <v>548</v>
      </c>
      <c r="C112" s="151">
        <f>+C113+C135</f>
        <v>507760</v>
      </c>
      <c r="D112" s="151">
        <f>+D113+D135</f>
        <v>8452788.2799999993</v>
      </c>
    </row>
    <row r="113" spans="1:4" x14ac:dyDescent="0.2">
      <c r="A113" s="96">
        <v>4300</v>
      </c>
      <c r="B113" s="100" t="s">
        <v>596</v>
      </c>
      <c r="C113" s="154">
        <f>C127+C114+C117+C123+C125</f>
        <v>0</v>
      </c>
      <c r="D113" s="156">
        <f>D127+D114+D117+D123+D125</f>
        <v>0</v>
      </c>
    </row>
    <row r="114" spans="1:4" x14ac:dyDescent="0.2">
      <c r="A114" s="96">
        <v>4310</v>
      </c>
      <c r="B114" s="100" t="s">
        <v>261</v>
      </c>
      <c r="C114" s="154">
        <f>SUM(C115:C116)</f>
        <v>0</v>
      </c>
      <c r="D114" s="154">
        <f>SUM(D115:D116)</f>
        <v>0</v>
      </c>
    </row>
    <row r="115" spans="1:4" x14ac:dyDescent="0.2">
      <c r="A115" s="98">
        <v>4311</v>
      </c>
      <c r="B115" s="101" t="s">
        <v>430</v>
      </c>
      <c r="C115" s="155">
        <v>0</v>
      </c>
      <c r="D115" s="157">
        <v>0</v>
      </c>
    </row>
    <row r="116" spans="1:4" x14ac:dyDescent="0.2">
      <c r="A116" s="98">
        <v>4319</v>
      </c>
      <c r="B116" s="101" t="s">
        <v>262</v>
      </c>
      <c r="C116" s="155">
        <v>0</v>
      </c>
      <c r="D116" s="157">
        <v>0</v>
      </c>
    </row>
    <row r="117" spans="1:4" x14ac:dyDescent="0.2">
      <c r="A117" s="96">
        <v>4320</v>
      </c>
      <c r="B117" s="100" t="s">
        <v>263</v>
      </c>
      <c r="C117" s="154">
        <f>SUM(C118:C122)</f>
        <v>0</v>
      </c>
      <c r="D117" s="154">
        <f>SUM(D118:D122)</f>
        <v>0</v>
      </c>
    </row>
    <row r="118" spans="1:4" x14ac:dyDescent="0.2">
      <c r="A118" s="98">
        <v>4321</v>
      </c>
      <c r="B118" s="101" t="s">
        <v>264</v>
      </c>
      <c r="C118" s="155">
        <v>0</v>
      </c>
      <c r="D118" s="157">
        <v>0</v>
      </c>
    </row>
    <row r="119" spans="1:4" x14ac:dyDescent="0.2">
      <c r="A119" s="98">
        <v>4322</v>
      </c>
      <c r="B119" s="101" t="s">
        <v>265</v>
      </c>
      <c r="C119" s="155">
        <v>0</v>
      </c>
      <c r="D119" s="157">
        <v>0</v>
      </c>
    </row>
    <row r="120" spans="1:4" x14ac:dyDescent="0.2">
      <c r="A120" s="98">
        <v>4323</v>
      </c>
      <c r="B120" s="101" t="s">
        <v>266</v>
      </c>
      <c r="C120" s="155">
        <v>0</v>
      </c>
      <c r="D120" s="157">
        <v>0</v>
      </c>
    </row>
    <row r="121" spans="1:4" x14ac:dyDescent="0.2">
      <c r="A121" s="98">
        <v>4324</v>
      </c>
      <c r="B121" s="101" t="s">
        <v>267</v>
      </c>
      <c r="C121" s="155">
        <v>0</v>
      </c>
      <c r="D121" s="157">
        <v>0</v>
      </c>
    </row>
    <row r="122" spans="1:4" x14ac:dyDescent="0.2">
      <c r="A122" s="98">
        <v>4325</v>
      </c>
      <c r="B122" s="101" t="s">
        <v>268</v>
      </c>
      <c r="C122" s="155">
        <v>0</v>
      </c>
      <c r="D122" s="157">
        <v>0</v>
      </c>
    </row>
    <row r="123" spans="1:4" x14ac:dyDescent="0.2">
      <c r="A123" s="96">
        <v>4330</v>
      </c>
      <c r="B123" s="100" t="s">
        <v>269</v>
      </c>
      <c r="C123" s="154">
        <f>C124</f>
        <v>0</v>
      </c>
      <c r="D123" s="154">
        <f>D124</f>
        <v>0</v>
      </c>
    </row>
    <row r="124" spans="1:4" x14ac:dyDescent="0.2">
      <c r="A124" s="98">
        <v>4331</v>
      </c>
      <c r="B124" s="101" t="s">
        <v>269</v>
      </c>
      <c r="C124" s="155">
        <v>0</v>
      </c>
      <c r="D124" s="157">
        <v>0</v>
      </c>
    </row>
    <row r="125" spans="1:4" x14ac:dyDescent="0.2">
      <c r="A125" s="96">
        <v>4340</v>
      </c>
      <c r="B125" s="100" t="s">
        <v>270</v>
      </c>
      <c r="C125" s="154">
        <f>C126</f>
        <v>0</v>
      </c>
      <c r="D125" s="154">
        <f>D126</f>
        <v>0</v>
      </c>
    </row>
    <row r="126" spans="1:4" x14ac:dyDescent="0.2">
      <c r="A126" s="98">
        <v>4341</v>
      </c>
      <c r="B126" s="101" t="s">
        <v>270</v>
      </c>
      <c r="C126" s="155">
        <v>0</v>
      </c>
      <c r="D126" s="157">
        <v>0</v>
      </c>
    </row>
    <row r="127" spans="1:4" x14ac:dyDescent="0.2">
      <c r="A127" s="123">
        <v>4390</v>
      </c>
      <c r="B127" s="124" t="s">
        <v>271</v>
      </c>
      <c r="C127" s="158">
        <f>SUM(C128:C134)</f>
        <v>0</v>
      </c>
      <c r="D127" s="158">
        <f>SUM(D128:D134)</f>
        <v>0</v>
      </c>
    </row>
    <row r="128" spans="1:4" x14ac:dyDescent="0.2">
      <c r="A128" s="79">
        <v>4392</v>
      </c>
      <c r="B128" s="122" t="s">
        <v>272</v>
      </c>
      <c r="C128" s="159">
        <v>0</v>
      </c>
      <c r="D128" s="159">
        <v>0</v>
      </c>
    </row>
    <row r="129" spans="1:4" x14ac:dyDescent="0.2">
      <c r="A129" s="79">
        <v>4393</v>
      </c>
      <c r="B129" s="122" t="s">
        <v>431</v>
      </c>
      <c r="C129" s="159">
        <v>0</v>
      </c>
      <c r="D129" s="159">
        <v>0</v>
      </c>
    </row>
    <row r="130" spans="1:4" x14ac:dyDescent="0.2">
      <c r="A130" s="79">
        <v>4394</v>
      </c>
      <c r="B130" s="122" t="s">
        <v>273</v>
      </c>
      <c r="C130" s="159">
        <v>0</v>
      </c>
      <c r="D130" s="159">
        <v>0</v>
      </c>
    </row>
    <row r="131" spans="1:4" x14ac:dyDescent="0.2">
      <c r="A131" s="79">
        <v>4395</v>
      </c>
      <c r="B131" s="122" t="s">
        <v>274</v>
      </c>
      <c r="C131" s="159">
        <v>0</v>
      </c>
      <c r="D131" s="159">
        <v>0</v>
      </c>
    </row>
    <row r="132" spans="1:4" x14ac:dyDescent="0.2">
      <c r="A132" s="79">
        <v>4396</v>
      </c>
      <c r="B132" s="122" t="s">
        <v>275</v>
      </c>
      <c r="C132" s="159">
        <v>0</v>
      </c>
      <c r="D132" s="159">
        <v>0</v>
      </c>
    </row>
    <row r="133" spans="1:4" x14ac:dyDescent="0.2">
      <c r="A133" s="79">
        <v>4397</v>
      </c>
      <c r="B133" s="122" t="s">
        <v>432</v>
      </c>
      <c r="C133" s="159">
        <v>0</v>
      </c>
      <c r="D133" s="159">
        <v>0</v>
      </c>
    </row>
    <row r="134" spans="1:4" x14ac:dyDescent="0.2">
      <c r="A134" s="98">
        <v>4399</v>
      </c>
      <c r="B134" s="101" t="s">
        <v>271</v>
      </c>
      <c r="C134" s="155">
        <v>0</v>
      </c>
      <c r="D134" s="155">
        <v>0</v>
      </c>
    </row>
    <row r="135" spans="1:4" x14ac:dyDescent="0.2">
      <c r="A135" s="33">
        <v>1120</v>
      </c>
      <c r="B135" s="85" t="s">
        <v>529</v>
      </c>
      <c r="C135" s="148">
        <f>SUM(C136:C144)</f>
        <v>507760</v>
      </c>
      <c r="D135" s="148">
        <f>SUM(D136:D144)</f>
        <v>8452788.2799999993</v>
      </c>
    </row>
    <row r="136" spans="1:4" x14ac:dyDescent="0.2">
      <c r="A136" s="26">
        <v>1124</v>
      </c>
      <c r="B136" s="86" t="s">
        <v>530</v>
      </c>
      <c r="C136" s="160">
        <v>0</v>
      </c>
      <c r="D136" s="147">
        <v>0</v>
      </c>
    </row>
    <row r="137" spans="1:4" x14ac:dyDescent="0.2">
      <c r="A137" s="26">
        <v>1124</v>
      </c>
      <c r="B137" s="86" t="s">
        <v>531</v>
      </c>
      <c r="C137" s="160">
        <v>0</v>
      </c>
      <c r="D137" s="147">
        <v>0</v>
      </c>
    </row>
    <row r="138" spans="1:4" x14ac:dyDescent="0.2">
      <c r="A138" s="26">
        <v>1124</v>
      </c>
      <c r="B138" s="86" t="s">
        <v>532</v>
      </c>
      <c r="C138" s="160">
        <v>0</v>
      </c>
      <c r="D138" s="147">
        <v>0</v>
      </c>
    </row>
    <row r="139" spans="1:4" x14ac:dyDescent="0.2">
      <c r="A139" s="26">
        <v>1124</v>
      </c>
      <c r="B139" s="86" t="s">
        <v>533</v>
      </c>
      <c r="C139" s="160">
        <v>0</v>
      </c>
      <c r="D139" s="147">
        <v>0</v>
      </c>
    </row>
    <row r="140" spans="1:4" x14ac:dyDescent="0.2">
      <c r="A140" s="26">
        <v>1124</v>
      </c>
      <c r="B140" s="86" t="s">
        <v>534</v>
      </c>
      <c r="C140" s="147">
        <v>0</v>
      </c>
      <c r="D140" s="147">
        <v>0</v>
      </c>
    </row>
    <row r="141" spans="1:4" x14ac:dyDescent="0.2">
      <c r="A141" s="26">
        <v>1124</v>
      </c>
      <c r="B141" s="86" t="s">
        <v>535</v>
      </c>
      <c r="C141" s="147">
        <v>0</v>
      </c>
      <c r="D141" s="147">
        <v>0</v>
      </c>
    </row>
    <row r="142" spans="1:4" x14ac:dyDescent="0.2">
      <c r="A142" s="26">
        <v>1122</v>
      </c>
      <c r="B142" s="86" t="s">
        <v>536</v>
      </c>
      <c r="C142" s="147">
        <v>205000</v>
      </c>
      <c r="D142" s="147">
        <v>8452788.2799999993</v>
      </c>
    </row>
    <row r="143" spans="1:4" x14ac:dyDescent="0.2">
      <c r="A143" s="26">
        <v>1122</v>
      </c>
      <c r="B143" s="86" t="s">
        <v>537</v>
      </c>
      <c r="C143" s="160">
        <v>0</v>
      </c>
      <c r="D143" s="147">
        <v>0</v>
      </c>
    </row>
    <row r="144" spans="1:4" x14ac:dyDescent="0.2">
      <c r="A144" s="26">
        <v>1122</v>
      </c>
      <c r="B144" s="86" t="s">
        <v>538</v>
      </c>
      <c r="C144" s="147">
        <v>302760</v>
      </c>
      <c r="D144" s="147">
        <v>0</v>
      </c>
    </row>
    <row r="145" spans="1:4" x14ac:dyDescent="0.2">
      <c r="A145" s="26"/>
      <c r="B145" s="87" t="s">
        <v>539</v>
      </c>
      <c r="C145" s="148">
        <f>C48+C49+C103-C109-C112</f>
        <v>24264858.460000001</v>
      </c>
      <c r="D145" s="148">
        <f>D48+D49+D103-D109-D112</f>
        <v>236909844.37</v>
      </c>
    </row>
    <row r="147" spans="1:4" x14ac:dyDescent="0.2">
      <c r="B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sqref="A1:C21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602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603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81418268.420000002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549</v>
      </c>
      <c r="B21" s="60"/>
      <c r="C21" s="88">
        <f>C6+C8-C16</f>
        <v>81418268.420000002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sqref="A1:C40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602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603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130830494.75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74562480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74562480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551</v>
      </c>
      <c r="B37" s="63" t="s">
        <v>599</v>
      </c>
      <c r="C37" s="93">
        <v>0</v>
      </c>
    </row>
    <row r="38" spans="1:3" x14ac:dyDescent="0.2">
      <c r="A38" s="76" t="s">
        <v>552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550</v>
      </c>
      <c r="B40" s="45"/>
      <c r="C40" s="88">
        <f>C6-C8+C31</f>
        <v>56268014.75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="85" zoomScaleNormal="85" workbookViewId="0">
      <selection activeCell="M29" sqref="M29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4" width="16.7109375" style="22" customWidth="1"/>
    <col min="5" max="5" width="16.7109375" style="22" bestFit="1" customWidth="1"/>
    <col min="6" max="6" width="13.5703125" style="22" customWidth="1"/>
    <col min="7" max="7" width="24.140625" style="22" bestFit="1" customWidth="1"/>
    <col min="8" max="8" width="9.28515625" style="22" bestFit="1" customWidth="1"/>
    <col min="9" max="9" width="11" style="22" bestFit="1" customWidth="1"/>
    <col min="10" max="10" width="14.140625" style="22" bestFit="1" customWidth="1"/>
    <col min="11" max="16384" width="9.140625" style="22"/>
  </cols>
  <sheetData>
    <row r="1" spans="1:10" ht="18.95" customHeight="1" x14ac:dyDescent="0.2">
      <c r="A1" s="173" t="s">
        <v>602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603</v>
      </c>
      <c r="B3" s="196"/>
      <c r="C3" s="196"/>
      <c r="D3" s="196"/>
      <c r="E3" s="196"/>
      <c r="F3" s="196"/>
      <c r="G3" s="20" t="s">
        <v>500</v>
      </c>
      <c r="H3" s="21">
        <v>2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81" t="s">
        <v>407</v>
      </c>
      <c r="E8" s="81" t="s">
        <v>408</v>
      </c>
      <c r="F8" s="81" t="s">
        <v>109</v>
      </c>
      <c r="G8" s="81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553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93278776.939999998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-81972980.079999998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70112471.560000002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-507760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-80910508.420000002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554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-93278776.939999998</v>
      </c>
    </row>
    <row r="51" spans="1:3" x14ac:dyDescent="0.2">
      <c r="A51" s="22">
        <v>8220</v>
      </c>
      <c r="B51" s="103" t="s">
        <v>46</v>
      </c>
      <c r="C51" s="161">
        <v>117301515.51000001</v>
      </c>
    </row>
    <row r="52" spans="1:3" x14ac:dyDescent="0.2">
      <c r="A52" s="22">
        <v>8230</v>
      </c>
      <c r="B52" s="103" t="s">
        <v>600</v>
      </c>
      <c r="C52" s="161">
        <v>-179459770.55000001</v>
      </c>
    </row>
    <row r="53" spans="1:3" x14ac:dyDescent="0.2">
      <c r="A53" s="22">
        <v>8240</v>
      </c>
      <c r="B53" s="103" t="s">
        <v>45</v>
      </c>
      <c r="C53" s="161">
        <v>24606537.23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-377635.21</v>
      </c>
    </row>
    <row r="56" spans="1:3" x14ac:dyDescent="0.2">
      <c r="A56" s="22">
        <v>8270</v>
      </c>
      <c r="B56" s="103" t="s">
        <v>42</v>
      </c>
      <c r="C56" s="161">
        <v>131208129.95999999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2019-02-13T21:19:08Z</cp:lastPrinted>
  <dcterms:created xsi:type="dcterms:W3CDTF">2012-12-11T20:36:24Z</dcterms:created>
  <dcterms:modified xsi:type="dcterms:W3CDTF">2025-08-12T23:05:56Z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