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v4admon\Downloads\Informacion financiera 1T 2026\Informacion Contable\"/>
    </mc:Choice>
  </mc:AlternateContent>
  <bookViews>
    <workbookView xWindow="-105" yWindow="-105" windowWidth="23250" windowHeight="1245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E127" i="59" l="1"/>
  <c r="F56" i="59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<sst xmlns="http://schemas.openxmlformats.org/spreadsheetml/2006/main" count="854" uniqueCount="598">
  <si>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</si>
  <si>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</si>
  <si>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</si>
  <si>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</si>
  <si>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</si>
  <si>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</si>
  <si>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</si>
  <si>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</si>
  <si>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</si>
  <si>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</si>
  <si>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</si>
  <si>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</si>
  <si>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</si>
  <si>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</si>
  <si>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</si>
  <si>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</si>
  <si>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</si>
  <si>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</si>
  <si>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</si>
  <si>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</si>
  <si>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</si>
  <si>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</si>
  <si>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</si>
  <si>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</si>
  <si>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</si>
  <si>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</si>
  <si>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</si>
  <si>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</si>
  <si>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</si>
  <si>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</si>
  <si>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</si>
  <si>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</si>
  <si>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</si>
  <si>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</si>
  <si>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</si>
  <si>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</si>
  <si>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</si>
  <si>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</si>
  <si>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</si>
  <si>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</si>
  <si>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</si>
  <si>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</si>
  <si>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</si>
  <si>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</si>
  <si>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</si>
  <si>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</si>
  <si>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</si>
  <si>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</si>
  <si>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</si>
  <si>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</si>
  <si>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</si>
  <si>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</si>
  <si>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</si>
  <si>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</si>
  <si>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</si>
  <si>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</si>
  <si>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</si>
  <si>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</si>
  <si>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</si>
  <si>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</si>
  <si>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</si>
  <si>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</si>
  <si>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</si>
  <si>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</si>
  <si>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</si>
  <si>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</si>
  <si>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</si>
  <si>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</si>
  <si>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</si>
  <si>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</si>
  <si>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</si>
  <si>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</si>
  <si>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</si>
  <si>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</si>
  <si>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</si>
  <si>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</si>
  <si>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</si>
  <si>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</si>
  <si>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</si>
  <si>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</si>
  <si>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</si>
  <si>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</si>
  <si>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</si>
  <si>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</si>
  <si>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</si>
  <si>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</si>
  <si>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</si>
  <si>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</si>
  <si>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</si>
  <si>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</si>
  <si>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</si>
  <si>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</si>
  <si>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</si>
  <si>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</si>
  <si>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</si>
  <si>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</si>
  <si>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</si>
  <si>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</si>
  <si>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</si>
  <si>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</si>
  <si>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</si>
  <si>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</si>
  <si>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</si>
  <si>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</si>
  <si>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</si>
  <si>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</si>
  <si>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</si>
  <si>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</si>
  <si>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</si>
  <si>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</si>
  <si>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</si>
  <si>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</si>
  <si>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</si>
  <si>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</si>
  <si>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</si>
  <si>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</si>
  <si>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</si>
  <si>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</si>
  <si>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</si>
  <si>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</si>
  <si>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</si>
  <si>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</si>
  <si>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</si>
  <si>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</si>
  <si>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</si>
  <si>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</si>
  <si>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</si>
  <si>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</si>
  <si>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</si>
  <si>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</si>
  <si>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</si>
  <si>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</si>
  <si>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</si>
  <si>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</si>
  <si>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</si>
  <si>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</si>
  <si>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</si>
  <si>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</si>
  <si>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</si>
  <si>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</si>
  <si>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</si>
  <si>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</si>
  <si>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</si>
  <si>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</si>
  <si>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</si>
  <si>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</si>
  <si>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</si>
  <si>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</si>
  <si>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</si>
  <si>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</si>
  <si>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</si>
  <si>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</si>
  <si>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</si>
  <si>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</si>
  <si>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</si>
  <si>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</si>
  <si>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</si>
  <si>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</si>
  <si>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</si>
  <si>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</si>
  <si>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</si>
  <si>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</si>
  <si>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</si>
  <si>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</si>
  <si>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</si>
  <si>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</si>
  <si>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</si>
  <si>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</si>
  <si>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</si>
  <si>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</si>
  <si>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</si>
  <si>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</si>
  <si>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</si>
  <si>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</si>
  <si>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</si>
  <si>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</si>
  <si>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</si>
  <si>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</si>
  <si>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</si>
  <si>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</si>
  <si>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</si>
  <si>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</si>
  <si>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</si>
  <si>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</si>
  <si>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</si>
  <si>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</si>
  <si>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</si>
  <si>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</si>
  <si>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</si>
  <si>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</si>
  <si>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</si>
  <si>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</si>
  <si>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</si>
  <si>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</si>
  <si>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</si>
  <si>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</si>
  <si>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</si>
  <si>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</si>
  <si>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</si>
  <si>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</si>
  <si>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</si>
  <si>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</si>
  <si>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</si>
  <si>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</si>
  <si>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</si>
  <si>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</si>
  <si>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</si>
  <si>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</si>
  <si>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</si>
  <si>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</si>
  <si>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</si>
  <si>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</si>
  <si>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</si>
  <si>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</si>
  <si>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</si>
  <si>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</si>
  <si>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</si>
  <si>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</si>
  <si>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</si>
  <si>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</si>
  <si>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</si>
  <si>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</si>
  <si>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</si>
  <si>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</si>
  <si>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</si>
  <si>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</si>
  <si>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</si>
  <si>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</si>
  <si>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</si>
  <si>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</si>
  <si>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</si>
  <si>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</si>
  <si>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</si>
  <si>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</si>
  <si>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</si>
  <si>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</si>
  <si>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</si>
  <si>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</si>
  <si>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</si>
  <si>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</si>
  <si>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</si>
  <si>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</si>
  <si>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</si>
  <si>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</si>
  <si>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</si>
  <si>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</si>
  <si>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</si>
  <si>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</si>
  <si>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</si>
  <si>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</si>
  <si>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</si>
  <si>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</si>
  <si>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</si>
  <si>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</si>
  <si>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</si>
  <si>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</si>
  <si>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</si>
  <si>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</si>
  <si>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</si>
  <si>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</si>
  <si>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</si>
  <si>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</si>
  <si>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</si>
  <si>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</si>
  <si>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</si>
  <si>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</si>
  <si>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</si>
  <si>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</si>
  <si>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</si>
  <si>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</si>
  <si>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</si>
  <si>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</si>
  <si>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</si>
  <si>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</si>
  <si>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</si>
  <si>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</si>
  <si>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</si>
  <si>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</si>
  <si>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</si>
  <si>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</si>
  <si>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</si>
  <si>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</si>
  <si>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</si>
  <si>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</si>
  <si>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</si>
  <si>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</si>
  <si>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</si>
  <si>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</si>
  <si>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</si>
  <si>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</si>
  <si>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</si>
  <si>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</si>
  <si>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</si>
  <si>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</si>
  <si>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</si>
  <si>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</si>
  <si>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</si>
  <si>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</si>
  <si>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</si>
  <si>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</si>
  <si>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</si>
  <si>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</si>
  <si>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</si>
  <si>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</si>
  <si>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</si>
  <si>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</si>
  <si>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</si>
  <si>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</si>
  <si>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</si>
  <si>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</si>
  <si>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</si>
  <si>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</si>
  <si>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</si>
  <si>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</si>
  <si>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</si>
  <si>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</si>
  <si>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</si>
  <si>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</si>
  <si>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</si>
  <si>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</si>
  <si>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</si>
  <si>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</si>
  <si>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</si>
  <si>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</si>
  <si>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</si>
  <si>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</si>
  <si>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</si>
  <si>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</si>
  <si>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</si>
  <si>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</si>
  <si>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</si>
  <si>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</si>
  <si>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</si>
  <si>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</si>
  <si>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</si>
  <si>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</si>
  <si>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</si>
  <si>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</si>
  <si>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</si>
  <si>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</si>
  <si>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</si>
  <si>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</si>
  <si>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</si>
  <si>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</si>
  <si>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</si>
  <si>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</si>
  <si>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</si>
  <si>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</si>
  <si>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</si>
  <si>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</si>
  <si>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</si>
  <si>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</si>
  <si>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</si>
  <si>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</si>
  <si>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</si>
  <si>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</si>
  <si>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</si>
  <si>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</si>
  <si>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</si>
  <si>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</si>
  <si>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</si>
  <si>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</si>
  <si>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</si>
  <si>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</si>
  <si>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</si>
  <si>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</si>
  <si>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</si>
  <si>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</si>
  <si>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</si>
  <si>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</si>
  <si>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</si>
  <si>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</si>
  <si>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</si>
  <si>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</si>
  <si>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</si>
  <si>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</si>
  <si>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</si>
  <si>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</si>
  <si>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</si>
  <si>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</si>
  <si>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</si>
  <si>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</si>
  <si>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</si>
  <si>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</si>
  <si>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</si>
  <si>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</si>
  <si>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</si>
  <si>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</si>
  <si>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</si>
  <si>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</si>
  <si>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</si>
  <si>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</si>
  <si>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</si>
  <si>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</si>
  <si>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</si>
  <si>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</si>
  <si>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</si>
  <si>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</si>
  <si>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</si>
  <si>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</si>
  <si>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</si>
  <si>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</si>
  <si>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</si>
  <si>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</si>
  <si>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</si>
  <si>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</si>
  <si>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</si>
  <si>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</si>
  <si>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</si>
  <si>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</si>
  <si>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</si>
  <si>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</si>
  <si>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</si>
  <si>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</si>
  <si>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</si>
  <si>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</si>
  <si>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</si>
  <si>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</si>
  <si>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</si>
  <si>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</si>
  <si>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</si>
  <si>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</si>
  <si>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</si>
  <si>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</si>
  <si>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</si>
  <si>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</si>
  <si>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</si>
  <si>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</si>
  <si>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</si>
  <si>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</si>
  <si>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</si>
  <si>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</si>
  <si>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</si>
  <si>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</si>
  <si>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</si>
  <si>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</si>
  <si>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</si>
  <si>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</si>
  <si>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</si>
  <si>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</si>
  <si>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</si>
  <si>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</si>
  <si>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</si>
  <si>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</si>
  <si>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</si>
  <si>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</si>
  <si>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</si>
  <si>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</si>
  <si>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</si>
  <si>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</si>
  <si>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</si>
  <si>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</si>
  <si>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</si>
  <si>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</si>
  <si>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</si>
  <si>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</si>
  <si>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</si>
  <si>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</si>
  <si>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</si>
  <si>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</si>
  <si>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</si>
  <si>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</si>
  <si>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</si>
  <si>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</si>
  <si>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</si>
  <si>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</si>
  <si>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</si>
  <si>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</si>
  <si>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</si>
  <si>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</si>
  <si>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</si>
  <si>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</si>
  <si>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</si>
  <si>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</si>
  <si>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</si>
  <si>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</si>
  <si>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</si>
  <si>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</si>
  <si>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</si>
  <si>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</si>
  <si>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</si>
  <si>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</si>
  <si>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</si>
  <si>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</si>
  <si>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</si>
  <si>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</si>
  <si>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</si>
  <si>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</si>
  <si>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</si>
  <si>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</si>
  <si>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</si>
  <si>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</si>
  <si>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</si>
  <si>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</si>
  <si>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</si>
  <si>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</si>
  <si>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</si>
  <si>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</si>
  <si>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</si>
  <si>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</si>
  <si>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</si>
  <si>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</si>
  <si>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</si>
  <si>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</si>
  <si>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</si>
  <si>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</si>
  <si>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</si>
  <si>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</si>
  <si>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</si>
  <si>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</si>
  <si>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</si>
  <si>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</si>
  <si>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</si>
  <si>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</si>
  <si>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</si>
  <si>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</si>
  <si>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</si>
  <si>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</si>
  <si>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</si>
  <si>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</si>
  <si>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</si>
  <si>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</si>
  <si>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</si>
  <si>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</si>
  <si>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</si>
  <si>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</si>
  <si>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</si>
  <si>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</si>
  <si>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</si>
  <si>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</si>
  <si>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</si>
  <si>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</si>
  <si>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</si>
  <si>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</si>
  <si>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</si>
  <si>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</si>
  <si>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</si>
  <si>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</si>
  <si>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</si>
  <si>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</si>
  <si>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</si>
  <si>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</si>
  <si>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</si>
  <si>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</si>
  <si>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</si>
  <si>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</si>
  <si>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</si>
  <si>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</si>
  <si>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</si>
  <si>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</si>
  <si>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</si>
  <si>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</si>
  <si>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</si>
  <si>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</si>
  <si>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</si>
  <si>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</si>
  <si>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</si>
  <si>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</si>
  <si>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</si>
  <si>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</si>
  <si>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</si>
  <si>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</si>
  <si>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</si>
  <si>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</si>
  <si>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</si>
  <si>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</si>
  <si>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</si>
  <si>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</si>
  <si>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</si>
  <si>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</si>
  <si>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</si>
  <si>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</si>
  <si>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</si>
  <si>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</si>
  <si>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</si>
  <si>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</si>
  <si>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</si>
  <si>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</si>
  <si>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</si>
  <si>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</si>
  <si>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</si>
  <si>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</si>
  <si>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</si>
  <si>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</si>
  <si>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</si>
  <si>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</si>
  <si>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</si>
  <si>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</si>
  <si>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</si>
  <si>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</si>
  <si>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</si>
  <si>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</si>
  <si>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</si>
  <si>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</si>
  <si>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</si>
  <si>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Resultado del Ejercicio Ahorro/Desahorro</t>
  </si>
  <si>
    <t>UNIDAD DE TELEVISION DE GUANAJUATO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</si>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</sst>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27" activePane="bottomLeft" state="frozen"/>
      <selection activeCell="A14" sqref="A14:B14"/>
      <selection pane="bottomLeft" sqref="A1:D4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1" t="s">
        <v>596</v>
      </c>
      <c r="B1" s="162"/>
      <c r="C1" s="104" t="s">
        <v>495</v>
      </c>
      <c r="D1" s="105">
        <v>2026</v>
      </c>
    </row>
    <row r="2" spans="1:4" ht="16.149999999999999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149999999999999" customHeight="1" x14ac:dyDescent="0.2">
      <c r="A3" s="165" t="s">
        <v>597</v>
      </c>
      <c r="B3" s="166"/>
      <c r="C3" s="10" t="s">
        <v>497</v>
      </c>
      <c r="D3" s="107">
        <v>1</v>
      </c>
    </row>
    <row r="4" spans="1:4" ht="16.149999999999999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550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578</v>
      </c>
    </row>
    <row r="26" spans="1:2" x14ac:dyDescent="0.2">
      <c r="A26" s="35" t="s">
        <v>580</v>
      </c>
      <c r="B26" s="36" t="s">
        <v>581</v>
      </c>
    </row>
    <row r="27" spans="1:2" x14ac:dyDescent="0.2">
      <c r="A27" s="35" t="s">
        <v>579</v>
      </c>
      <c r="B27" s="36" t="s">
        <v>582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586</v>
      </c>
    </row>
    <row r="31" spans="1:2" x14ac:dyDescent="0.2">
      <c r="A31" s="35" t="s">
        <v>27</v>
      </c>
      <c r="B31" s="36" t="s">
        <v>587</v>
      </c>
    </row>
    <row r="32" spans="1:2" x14ac:dyDescent="0.2">
      <c r="A32" s="35" t="s">
        <v>38</v>
      </c>
      <c r="B32" s="36" t="s">
        <v>588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548</v>
      </c>
    </row>
    <row r="42" spans="1:2" x14ac:dyDescent="0.2">
      <c r="A42" s="4"/>
      <c r="B42" s="36" t="s">
        <v>549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179" zoomScaleNormal="100" workbookViewId="0">
      <selection activeCell="A153" sqref="A153:E21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4" t="s">
        <v>596</v>
      </c>
      <c r="B1" s="164"/>
      <c r="C1" s="164"/>
      <c r="D1" s="10" t="s">
        <v>498</v>
      </c>
      <c r="E1" s="18">
        <v>2026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95" customHeight="1" x14ac:dyDescent="0.25">
      <c r="A3" s="164" t="s">
        <v>597</v>
      </c>
      <c r="B3" s="164"/>
      <c r="C3" s="164"/>
      <c r="D3" s="10" t="s">
        <v>500</v>
      </c>
      <c r="E3" s="18">
        <v>1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552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590</v>
      </c>
    </row>
    <row r="9" spans="1:5" x14ac:dyDescent="0.2">
      <c r="A9" s="109">
        <v>4000</v>
      </c>
      <c r="B9" s="108" t="s">
        <v>550</v>
      </c>
      <c r="C9" s="140">
        <f>SUM(C10+C57+C69)</f>
        <v>35738575.959999993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871803.01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871803.01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871803.01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34457905.649999999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34457905.649999999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34457905.649999999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408867.3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408867.3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408867.3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551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590</v>
      </c>
    </row>
    <row r="94" spans="1:5" x14ac:dyDescent="0.2">
      <c r="A94" s="111">
        <v>5000</v>
      </c>
      <c r="B94" s="108" t="s">
        <v>277</v>
      </c>
      <c r="C94" s="140">
        <f>C95+C123+C156+C166+C181+C210</f>
        <v>31955645.839999996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24804748.979999997</v>
      </c>
      <c r="D95" s="112">
        <f>C95/$C$94</f>
        <v>0.77622430490674132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16410016.370000001</v>
      </c>
      <c r="D96" s="112">
        <f t="shared" ref="D96:D159" si="0">C96/$C$94</f>
        <v>0.5135247915865625</v>
      </c>
      <c r="E96" s="41"/>
    </row>
    <row r="97" spans="1:5" x14ac:dyDescent="0.2">
      <c r="A97" s="43">
        <v>5111</v>
      </c>
      <c r="B97" s="41" t="s">
        <v>280</v>
      </c>
      <c r="C97" s="141">
        <v>3638540.4</v>
      </c>
      <c r="D97" s="44">
        <f t="shared" si="0"/>
        <v>0.11386220820627296</v>
      </c>
      <c r="E97" s="41"/>
    </row>
    <row r="98" spans="1:5" x14ac:dyDescent="0.2">
      <c r="A98" s="43">
        <v>5112</v>
      </c>
      <c r="B98" s="41" t="s">
        <v>281</v>
      </c>
      <c r="C98" s="141">
        <v>2991168.94</v>
      </c>
      <c r="D98" s="44">
        <f t="shared" si="0"/>
        <v>9.3603770519194121E-2</v>
      </c>
      <c r="E98" s="41"/>
    </row>
    <row r="99" spans="1:5" x14ac:dyDescent="0.2">
      <c r="A99" s="43">
        <v>5113</v>
      </c>
      <c r="B99" s="41" t="s">
        <v>282</v>
      </c>
      <c r="C99" s="141">
        <v>2272712.21</v>
      </c>
      <c r="D99" s="44">
        <f t="shared" si="0"/>
        <v>7.1120834840244937E-2</v>
      </c>
      <c r="E99" s="41"/>
    </row>
    <row r="100" spans="1:5" x14ac:dyDescent="0.2">
      <c r="A100" s="43">
        <v>5114</v>
      </c>
      <c r="B100" s="41" t="s">
        <v>283</v>
      </c>
      <c r="C100" s="141">
        <v>1729803.2</v>
      </c>
      <c r="D100" s="44">
        <f t="shared" si="0"/>
        <v>5.4131379746196369E-2</v>
      </c>
      <c r="E100" s="41"/>
    </row>
    <row r="101" spans="1:5" x14ac:dyDescent="0.2">
      <c r="A101" s="43">
        <v>5115</v>
      </c>
      <c r="B101" s="41" t="s">
        <v>284</v>
      </c>
      <c r="C101" s="141">
        <v>5777791.6200000001</v>
      </c>
      <c r="D101" s="44">
        <f t="shared" si="0"/>
        <v>0.18080659827465409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1040053.56</v>
      </c>
      <c r="D103" s="112">
        <f t="shared" si="0"/>
        <v>3.2546785792015781E-2</v>
      </c>
      <c r="E103" s="41"/>
    </row>
    <row r="104" spans="1:5" x14ac:dyDescent="0.2">
      <c r="A104" s="43">
        <v>5121</v>
      </c>
      <c r="B104" s="41" t="s">
        <v>287</v>
      </c>
      <c r="C104" s="141">
        <v>1280.5</v>
      </c>
      <c r="D104" s="44">
        <f t="shared" si="0"/>
        <v>4.0071166341352845E-5</v>
      </c>
      <c r="E104" s="41"/>
    </row>
    <row r="105" spans="1:5" x14ac:dyDescent="0.2">
      <c r="A105" s="43">
        <v>5122</v>
      </c>
      <c r="B105" s="41" t="s">
        <v>288</v>
      </c>
      <c r="C105" s="141">
        <v>71339.16</v>
      </c>
      <c r="D105" s="44">
        <f t="shared" si="0"/>
        <v>2.232443066780465E-3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509047.57</v>
      </c>
      <c r="D107" s="44">
        <f t="shared" si="0"/>
        <v>1.5929816363242061E-2</v>
      </c>
      <c r="E107" s="41"/>
    </row>
    <row r="108" spans="1:5" x14ac:dyDescent="0.2">
      <c r="A108" s="43">
        <v>5125</v>
      </c>
      <c r="B108" s="41" t="s">
        <v>291</v>
      </c>
      <c r="C108" s="141">
        <v>32100</v>
      </c>
      <c r="D108" s="44">
        <f t="shared" si="0"/>
        <v>1.004517328822668E-3</v>
      </c>
      <c r="E108" s="41"/>
    </row>
    <row r="109" spans="1:5" x14ac:dyDescent="0.2">
      <c r="A109" s="43">
        <v>5126</v>
      </c>
      <c r="B109" s="41" t="s">
        <v>292</v>
      </c>
      <c r="C109" s="141">
        <v>388043.31</v>
      </c>
      <c r="D109" s="44">
        <f t="shared" si="0"/>
        <v>1.2143184711174657E-2</v>
      </c>
      <c r="E109" s="41"/>
    </row>
    <row r="110" spans="1:5" x14ac:dyDescent="0.2">
      <c r="A110" s="43">
        <v>5127</v>
      </c>
      <c r="B110" s="41" t="s">
        <v>293</v>
      </c>
      <c r="C110" s="141">
        <v>24931.1</v>
      </c>
      <c r="D110" s="44">
        <f t="shared" si="0"/>
        <v>7.8017825472307843E-4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13311.92</v>
      </c>
      <c r="D112" s="44">
        <f t="shared" si="0"/>
        <v>4.165749009314969E-4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7354679.0499999989</v>
      </c>
      <c r="D113" s="112">
        <f t="shared" si="0"/>
        <v>0.23015272752816313</v>
      </c>
      <c r="E113" s="41"/>
    </row>
    <row r="114" spans="1:5" x14ac:dyDescent="0.2">
      <c r="A114" s="43">
        <v>5131</v>
      </c>
      <c r="B114" s="41" t="s">
        <v>297</v>
      </c>
      <c r="C114" s="141">
        <v>2304789.5</v>
      </c>
      <c r="D114" s="44">
        <f t="shared" si="0"/>
        <v>7.2124641496527503E-2</v>
      </c>
      <c r="E114" s="41"/>
    </row>
    <row r="115" spans="1:5" x14ac:dyDescent="0.2">
      <c r="A115" s="43">
        <v>5132</v>
      </c>
      <c r="B115" s="41" t="s">
        <v>298</v>
      </c>
      <c r="C115" s="141">
        <v>432430.35</v>
      </c>
      <c r="D115" s="44">
        <f t="shared" si="0"/>
        <v>1.3532204987035869E-2</v>
      </c>
      <c r="E115" s="41"/>
    </row>
    <row r="116" spans="1:5" x14ac:dyDescent="0.2">
      <c r="A116" s="43">
        <v>5133</v>
      </c>
      <c r="B116" s="41" t="s">
        <v>299</v>
      </c>
      <c r="C116" s="141">
        <v>3703213.09</v>
      </c>
      <c r="D116" s="44">
        <f t="shared" si="0"/>
        <v>0.11588603492921927</v>
      </c>
      <c r="E116" s="41"/>
    </row>
    <row r="117" spans="1:5" x14ac:dyDescent="0.2">
      <c r="A117" s="43">
        <v>5134</v>
      </c>
      <c r="B117" s="41" t="s">
        <v>300</v>
      </c>
      <c r="C117" s="141">
        <v>2243.5500000000002</v>
      </c>
      <c r="D117" s="44">
        <f t="shared" si="0"/>
        <v>7.020825087476938E-5</v>
      </c>
      <c r="E117" s="41"/>
    </row>
    <row r="118" spans="1:5" x14ac:dyDescent="0.2">
      <c r="A118" s="43">
        <v>5135</v>
      </c>
      <c r="B118" s="41" t="s">
        <v>301</v>
      </c>
      <c r="C118" s="141">
        <v>127346.66</v>
      </c>
      <c r="D118" s="44">
        <f t="shared" si="0"/>
        <v>3.9851067519529127E-3</v>
      </c>
      <c r="E118" s="41"/>
    </row>
    <row r="119" spans="1:5" x14ac:dyDescent="0.2">
      <c r="A119" s="43">
        <v>5136</v>
      </c>
      <c r="B119" s="41" t="s">
        <v>302</v>
      </c>
      <c r="C119" s="141">
        <v>233333.33</v>
      </c>
      <c r="D119" s="44">
        <f t="shared" si="0"/>
        <v>7.3017873326136481E-3</v>
      </c>
      <c r="E119" s="41"/>
    </row>
    <row r="120" spans="1:5" x14ac:dyDescent="0.2">
      <c r="A120" s="43">
        <v>5137</v>
      </c>
      <c r="B120" s="41" t="s">
        <v>303</v>
      </c>
      <c r="C120" s="141">
        <v>97622.74</v>
      </c>
      <c r="D120" s="44">
        <f t="shared" si="0"/>
        <v>3.0549449849579385E-3</v>
      </c>
      <c r="E120" s="41"/>
    </row>
    <row r="121" spans="1:5" x14ac:dyDescent="0.2">
      <c r="A121" s="43">
        <v>5138</v>
      </c>
      <c r="B121" s="41" t="s">
        <v>304</v>
      </c>
      <c r="C121" s="141">
        <v>17178.810000000001</v>
      </c>
      <c r="D121" s="44">
        <f t="shared" si="0"/>
        <v>5.37582938739942E-4</v>
      </c>
      <c r="E121" s="41"/>
    </row>
    <row r="122" spans="1:5" x14ac:dyDescent="0.2">
      <c r="A122" s="43">
        <v>5139</v>
      </c>
      <c r="B122" s="41" t="s">
        <v>305</v>
      </c>
      <c r="C122" s="141">
        <v>436521.02</v>
      </c>
      <c r="D122" s="44">
        <f t="shared" si="0"/>
        <v>1.3660215856241322E-2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156547.87</v>
      </c>
      <c r="D123" s="112">
        <f t="shared" si="0"/>
        <v>4.8989111590429374E-3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156547.87</v>
      </c>
      <c r="D138" s="112">
        <f t="shared" si="0"/>
        <v>4.8989111590429374E-3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156547.87</v>
      </c>
      <c r="D140" s="44">
        <f t="shared" si="0"/>
        <v>4.8989111590429374E-3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6994348.9900000002</v>
      </c>
      <c r="D181" s="112">
        <f t="shared" si="1"/>
        <v>0.21887678393421578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6994348.9900000002</v>
      </c>
      <c r="D182" s="112">
        <f t="shared" si="1"/>
        <v>0.21887678393421578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6994348.9900000002</v>
      </c>
      <c r="D187" s="44">
        <f t="shared" si="1"/>
        <v>0.21887678393421578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18" zoomScale="85" zoomScaleNormal="85" workbookViewId="0">
      <selection activeCell="A108" sqref="A108:K173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0" style="14" bestFit="1" customWidth="1"/>
    <col min="9" max="9" width="14.5703125" style="14" bestFit="1" customWidth="1"/>
    <col min="10" max="10" width="13.5703125" style="14" bestFit="1" customWidth="1"/>
    <col min="11" max="16384" width="9.140625" style="14"/>
  </cols>
  <sheetData>
    <row r="1" spans="1:8" s="11" customFormat="1" ht="18.95" customHeight="1" x14ac:dyDescent="0.25">
      <c r="A1" s="170" t="s">
        <v>596</v>
      </c>
      <c r="B1" s="171"/>
      <c r="C1" s="171"/>
      <c r="D1" s="171"/>
      <c r="E1" s="171"/>
      <c r="F1" s="171"/>
      <c r="G1" s="10" t="s">
        <v>498</v>
      </c>
      <c r="H1" s="18">
        <v>2026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95" customHeight="1" x14ac:dyDescent="0.25">
      <c r="A3" s="170" t="s">
        <v>597</v>
      </c>
      <c r="B3" s="171"/>
      <c r="C3" s="171"/>
      <c r="D3" s="171"/>
      <c r="E3" s="171"/>
      <c r="F3" s="171"/>
      <c r="G3" s="10" t="s">
        <v>500</v>
      </c>
      <c r="H3" s="18">
        <v>1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55616808.770000003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9919614.1600000001</v>
      </c>
      <c r="D15" s="143">
        <v>2091026.4</v>
      </c>
      <c r="E15" s="143">
        <v>10100486.4</v>
      </c>
      <c r="F15" s="143">
        <v>11619593.220000001</v>
      </c>
      <c r="G15" s="143">
        <v>2467244.42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0</v>
      </c>
      <c r="D16" s="143">
        <v>0</v>
      </c>
      <c r="E16" s="143">
        <v>0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319147.34999999998</v>
      </c>
      <c r="D20" s="143">
        <v>319147.34999999998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0</v>
      </c>
      <c r="D21" s="143">
        <v>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3109100.39</v>
      </c>
      <c r="D24" s="143">
        <v>3109100.39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553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554</v>
      </c>
      <c r="G55" s="15" t="s">
        <v>555</v>
      </c>
      <c r="H55" s="15" t="s">
        <v>100</v>
      </c>
      <c r="I55" s="15" t="s">
        <v>556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37442337.859999999</v>
      </c>
      <c r="D56" s="143">
        <f>SUM(D57:D63)</f>
        <v>0</v>
      </c>
      <c r="E56" s="143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1485312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35957025.859999999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0</v>
      </c>
    </row>
    <row r="64" spans="1:10" x14ac:dyDescent="0.2">
      <c r="A64" s="16">
        <v>1240</v>
      </c>
      <c r="B64" s="14" t="s">
        <v>157</v>
      </c>
      <c r="C64" s="143">
        <f>SUM(C65:C72)</f>
        <v>320621980.21000004</v>
      </c>
      <c r="D64" s="143">
        <f t="shared" ref="D64:E64" si="0">SUM(D65:D72)</f>
        <v>6994348.9899999993</v>
      </c>
      <c r="E64" s="143">
        <f t="shared" si="0"/>
        <v>174330721.52000001</v>
      </c>
    </row>
    <row r="65" spans="1:9" x14ac:dyDescent="0.2">
      <c r="A65" s="16">
        <v>1241</v>
      </c>
      <c r="B65" s="14" t="s">
        <v>158</v>
      </c>
      <c r="C65" s="143">
        <v>35615457.880000003</v>
      </c>
      <c r="D65" s="143">
        <v>177617.53</v>
      </c>
      <c r="E65" s="143">
        <v>32636417.210000001</v>
      </c>
    </row>
    <row r="66" spans="1:9" x14ac:dyDescent="0.2">
      <c r="A66" s="16">
        <v>1242</v>
      </c>
      <c r="B66" s="14" t="s">
        <v>159</v>
      </c>
      <c r="C66" s="143">
        <v>23183160.329999998</v>
      </c>
      <c r="D66" s="143">
        <v>539262.46</v>
      </c>
      <c r="E66" s="143">
        <v>12717003.08</v>
      </c>
    </row>
    <row r="67" spans="1:9" x14ac:dyDescent="0.2">
      <c r="A67" s="16">
        <v>1243</v>
      </c>
      <c r="B67" s="14" t="s">
        <v>160</v>
      </c>
      <c r="C67" s="143">
        <v>0</v>
      </c>
      <c r="D67" s="143">
        <v>0</v>
      </c>
      <c r="E67" s="143">
        <v>0</v>
      </c>
    </row>
    <row r="68" spans="1:9" x14ac:dyDescent="0.2">
      <c r="A68" s="16">
        <v>1244</v>
      </c>
      <c r="B68" s="14" t="s">
        <v>161</v>
      </c>
      <c r="C68" s="143">
        <v>8597094.0899999999</v>
      </c>
      <c r="D68" s="143">
        <v>22835.94</v>
      </c>
      <c r="E68" s="143">
        <v>8103513.2800000003</v>
      </c>
    </row>
    <row r="69" spans="1:9" x14ac:dyDescent="0.2">
      <c r="A69" s="16">
        <v>1245</v>
      </c>
      <c r="B69" s="14" t="s">
        <v>162</v>
      </c>
      <c r="C69" s="143">
        <v>45418</v>
      </c>
      <c r="D69" s="143">
        <v>0</v>
      </c>
      <c r="E69" s="143">
        <v>45418</v>
      </c>
    </row>
    <row r="70" spans="1:9" x14ac:dyDescent="0.2">
      <c r="A70" s="16">
        <v>1246</v>
      </c>
      <c r="B70" s="14" t="s">
        <v>163</v>
      </c>
      <c r="C70" s="143">
        <v>252727495.99000001</v>
      </c>
      <c r="D70" s="143">
        <v>6254633.0599999996</v>
      </c>
      <c r="E70" s="143">
        <v>120820953.29000001</v>
      </c>
    </row>
    <row r="71" spans="1:9" x14ac:dyDescent="0.2">
      <c r="A71" s="16">
        <v>1247</v>
      </c>
      <c r="B71" s="14" t="s">
        <v>164</v>
      </c>
      <c r="C71" s="143">
        <v>453353.92</v>
      </c>
      <c r="D71" s="143">
        <v>0</v>
      </c>
      <c r="E71" s="143">
        <v>7416.66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557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0</v>
      </c>
      <c r="D76" s="143">
        <f>SUM(D77:D81)</f>
        <v>0</v>
      </c>
      <c r="E76" s="143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0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0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558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285728.87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3">
        <v>285728.87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577</v>
      </c>
    </row>
    <row r="110" spans="1:8" x14ac:dyDescent="0.2">
      <c r="A110" s="16">
        <v>2110</v>
      </c>
      <c r="B110" s="14" t="s">
        <v>189</v>
      </c>
      <c r="C110" s="143">
        <f>SUM(C111:C119)</f>
        <v>6937504.9699999997</v>
      </c>
      <c r="D110" s="143">
        <f>SUM(D111:D119)</f>
        <v>6937504.9699999997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61416.73</v>
      </c>
      <c r="D111" s="143">
        <f>C111</f>
        <v>61416.73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1704143.01</v>
      </c>
      <c r="D112" s="143">
        <f t="shared" ref="D112:D119" si="1">C112</f>
        <v>1704143.01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0</v>
      </c>
      <c r="D113" s="143">
        <f t="shared" si="1"/>
        <v>0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853854.06</v>
      </c>
      <c r="D117" s="143">
        <f t="shared" si="1"/>
        <v>853854.06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4318091.17</v>
      </c>
      <c r="D119" s="143">
        <f t="shared" si="1"/>
        <v>4318091.17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559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560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561</v>
      </c>
      <c r="C145" s="143">
        <v>0</v>
      </c>
    </row>
    <row r="146" spans="1:5" x14ac:dyDescent="0.2">
      <c r="A146" s="16">
        <v>2152</v>
      </c>
      <c r="B146" s="14" t="s">
        <v>562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563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564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565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566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567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568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569</v>
      </c>
      <c r="C160" s="145">
        <v>0</v>
      </c>
      <c r="D160" s="117"/>
    </row>
    <row r="161" spans="1:5" x14ac:dyDescent="0.2">
      <c r="A161" s="116">
        <v>2262</v>
      </c>
      <c r="B161" s="117" t="s">
        <v>570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571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572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573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574</v>
      </c>
      <c r="C167" s="145">
        <f>SUM(C168:C170)</f>
        <v>-0.02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575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576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-0.02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sqref="A1:E30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2" t="s">
        <v>596</v>
      </c>
      <c r="B1" s="172"/>
      <c r="C1" s="172"/>
      <c r="D1" s="20" t="s">
        <v>498</v>
      </c>
      <c r="E1" s="21">
        <v>2026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597</v>
      </c>
      <c r="B3" s="172"/>
      <c r="C3" s="172"/>
      <c r="D3" s="20" t="s">
        <v>500</v>
      </c>
      <c r="E3" s="21">
        <v>1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404475194.51999998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2419258.5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3782930.12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-147827139.68000001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594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topLeftCell="A93" zoomScaleNormal="100" workbookViewId="0">
      <selection activeCell="A66" sqref="A66:E14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2" t="s">
        <v>596</v>
      </c>
      <c r="B1" s="172"/>
      <c r="C1" s="172"/>
      <c r="D1" s="20" t="s">
        <v>498</v>
      </c>
      <c r="E1" s="21">
        <v>2026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597</v>
      </c>
      <c r="B3" s="172"/>
      <c r="C3" s="172"/>
      <c r="D3" s="20" t="s">
        <v>500</v>
      </c>
      <c r="E3" s="21">
        <v>1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583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2026</v>
      </c>
      <c r="D8" s="81">
        <v>2025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35610402.579999998</v>
      </c>
      <c r="D10" s="146">
        <v>38192717.700000003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35610402.579999998</v>
      </c>
      <c r="D16" s="147">
        <f>SUM(D9:D15)</f>
        <v>38192717.700000003</v>
      </c>
    </row>
    <row r="19" spans="1:5" x14ac:dyDescent="0.2">
      <c r="A19" s="24" t="s">
        <v>584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149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>SIN INFORMACIÓN QUE REVELAR</v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0</v>
      </c>
      <c r="D29" s="147">
        <f>SUM(D30:D37)</f>
        <v>84459600</v>
      </c>
    </row>
    <row r="30" spans="1:5" x14ac:dyDescent="0.2">
      <c r="A30" s="26">
        <v>1241</v>
      </c>
      <c r="B30" s="22" t="s">
        <v>158</v>
      </c>
      <c r="C30" s="146">
        <v>0</v>
      </c>
      <c r="D30" s="146">
        <v>0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0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84459600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0</v>
      </c>
      <c r="D44" s="147">
        <f>D21+D29+D38</f>
        <v>84459600</v>
      </c>
    </row>
    <row r="46" spans="1:5" x14ac:dyDescent="0.2">
      <c r="A46" s="24" t="s">
        <v>585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2026</v>
      </c>
      <c r="D47" s="81">
        <v>2025</v>
      </c>
      <c r="E47" s="137"/>
    </row>
    <row r="48" spans="1:5" x14ac:dyDescent="0.2">
      <c r="A48" s="33">
        <v>3210</v>
      </c>
      <c r="B48" s="34" t="s">
        <v>595</v>
      </c>
      <c r="C48" s="147">
        <v>3782930.12</v>
      </c>
      <c r="D48" s="147">
        <v>-3554781.43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7677948.9900000002</v>
      </c>
      <c r="D49" s="147">
        <f>D54+D66+D94+D97+D50</f>
        <v>24452520.559999999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538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6994348.9900000002</v>
      </c>
      <c r="D66" s="147">
        <f>D67+D76+D79+D85</f>
        <v>20451918.329999998</v>
      </c>
    </row>
    <row r="67" spans="1:4" x14ac:dyDescent="0.2">
      <c r="A67" s="26">
        <v>5510</v>
      </c>
      <c r="B67" s="22" t="s">
        <v>358</v>
      </c>
      <c r="C67" s="146">
        <f>SUM(C68:C75)</f>
        <v>6994348.9900000002</v>
      </c>
      <c r="D67" s="146">
        <f>SUM(D68:D75)</f>
        <v>20451918.329999998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6994348.9900000002</v>
      </c>
      <c r="D72" s="146">
        <v>20451918.329999998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521</v>
      </c>
      <c r="C97" s="147">
        <f>SUM(C98:C102)</f>
        <v>683600</v>
      </c>
      <c r="D97" s="147">
        <f>SUM(D98:D102)</f>
        <v>4000602.2300000004</v>
      </c>
    </row>
    <row r="98" spans="1:4" x14ac:dyDescent="0.2">
      <c r="A98" s="26">
        <v>2111</v>
      </c>
      <c r="B98" s="22" t="s">
        <v>522</v>
      </c>
      <c r="C98" s="146">
        <v>0</v>
      </c>
      <c r="D98" s="146">
        <v>250704.65</v>
      </c>
    </row>
    <row r="99" spans="1:4" x14ac:dyDescent="0.2">
      <c r="A99" s="26">
        <v>2112</v>
      </c>
      <c r="B99" s="22" t="s">
        <v>523</v>
      </c>
      <c r="C99" s="146">
        <v>3600</v>
      </c>
      <c r="D99" s="146">
        <v>6016.84</v>
      </c>
    </row>
    <row r="100" spans="1:4" x14ac:dyDescent="0.2">
      <c r="A100" s="26">
        <v>2112</v>
      </c>
      <c r="B100" s="22" t="s">
        <v>524</v>
      </c>
      <c r="C100" s="146">
        <v>680000</v>
      </c>
      <c r="D100" s="146">
        <v>3743880.74</v>
      </c>
    </row>
    <row r="101" spans="1:4" x14ac:dyDescent="0.2">
      <c r="A101" s="26">
        <v>2115</v>
      </c>
      <c r="B101" s="22" t="s">
        <v>525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526</v>
      </c>
      <c r="C102" s="146">
        <v>0</v>
      </c>
      <c r="D102" s="146">
        <v>0</v>
      </c>
    </row>
    <row r="103" spans="1:4" x14ac:dyDescent="0.2">
      <c r="A103" s="98"/>
      <c r="B103" s="102" t="s">
        <v>539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540</v>
      </c>
      <c r="C105" s="154">
        <v>0</v>
      </c>
      <c r="D105" s="154">
        <v>0</v>
      </c>
    </row>
    <row r="106" spans="1:4" x14ac:dyDescent="0.2">
      <c r="A106" s="98"/>
      <c r="B106" s="102" t="s">
        <v>541</v>
      </c>
      <c r="C106" s="150">
        <f>+C107+C129</f>
        <v>17086149.890000001</v>
      </c>
      <c r="D106" s="150">
        <f>+D107+D129</f>
        <v>1175637.92</v>
      </c>
    </row>
    <row r="107" spans="1:4" x14ac:dyDescent="0.2">
      <c r="A107" s="96">
        <v>4300</v>
      </c>
      <c r="B107" s="100" t="s">
        <v>589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527</v>
      </c>
      <c r="C129" s="147">
        <f>SUM(C130:C138)</f>
        <v>17086149.890000001</v>
      </c>
      <c r="D129" s="147">
        <f>SUM(D130:D138)</f>
        <v>1175637.92</v>
      </c>
    </row>
    <row r="130" spans="1:4" x14ac:dyDescent="0.2">
      <c r="A130" s="26">
        <v>1124</v>
      </c>
      <c r="B130" s="86" t="s">
        <v>528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529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530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531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532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533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534</v>
      </c>
      <c r="C136" s="146">
        <v>871803.01</v>
      </c>
      <c r="D136" s="146">
        <v>1175637.92</v>
      </c>
    </row>
    <row r="137" spans="1:4" x14ac:dyDescent="0.2">
      <c r="A137" s="26">
        <v>1122</v>
      </c>
      <c r="B137" s="86" t="s">
        <v>535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536</v>
      </c>
      <c r="C138" s="146">
        <v>16214346.880000001</v>
      </c>
      <c r="D138" s="146">
        <v>0</v>
      </c>
    </row>
    <row r="139" spans="1:4" x14ac:dyDescent="0.2">
      <c r="A139" s="26"/>
      <c r="B139" s="87" t="s">
        <v>537</v>
      </c>
      <c r="C139" s="147">
        <f>C48+C49-C103-C106</f>
        <v>-5625270.7800000012</v>
      </c>
      <c r="D139" s="147">
        <f>D48+D49-D103-D106</f>
        <v>19722101.210000001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sqref="A1:E23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3" t="s">
        <v>596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597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2026</v>
      </c>
    </row>
    <row r="6" spans="1:3" x14ac:dyDescent="0.2">
      <c r="A6" s="45" t="s">
        <v>435</v>
      </c>
      <c r="B6" s="45"/>
      <c r="C6" s="88">
        <v>35738575.960000001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591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542</v>
      </c>
      <c r="B21" s="60"/>
      <c r="C21" s="88">
        <f>C6+C8-C16</f>
        <v>35738575.960000001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sqref="A1:E42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4" t="s">
        <v>596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597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15" customHeight="1" x14ac:dyDescent="0.2">
      <c r="A5" s="190" t="s">
        <v>406</v>
      </c>
      <c r="B5" s="191"/>
      <c r="C5" s="129">
        <v>2026</v>
      </c>
    </row>
    <row r="6" spans="1:3" x14ac:dyDescent="0.2">
      <c r="A6" s="70" t="s">
        <v>448</v>
      </c>
      <c r="B6" s="45"/>
      <c r="C6" s="92">
        <v>24961296.850000001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0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6994348.9900000002</v>
      </c>
    </row>
    <row r="32" spans="1:3" x14ac:dyDescent="0.2">
      <c r="A32" s="76" t="s">
        <v>470</v>
      </c>
      <c r="B32" s="63" t="s">
        <v>358</v>
      </c>
      <c r="C32" s="93">
        <v>6994348.9900000002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544</v>
      </c>
      <c r="B37" s="63" t="s">
        <v>592</v>
      </c>
      <c r="C37" s="93">
        <v>0</v>
      </c>
    </row>
    <row r="38" spans="1:3" x14ac:dyDescent="0.2">
      <c r="A38" s="76" t="s">
        <v>545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543</v>
      </c>
      <c r="B40" s="45"/>
      <c r="C40" s="88">
        <f>C6-C8+C31</f>
        <v>31955645.840000004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Normal="100" workbookViewId="0">
      <selection activeCell="L12" sqref="L12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3.140625" style="22" customWidth="1"/>
    <col min="4" max="4" width="16.28515625" style="22" bestFit="1" customWidth="1"/>
    <col min="5" max="5" width="16.7109375" style="22" bestFit="1" customWidth="1"/>
    <col min="6" max="6" width="11" style="22" customWidth="1"/>
    <col min="7" max="7" width="24.28515625" style="22" bestFit="1" customWidth="1"/>
    <col min="8" max="8" width="10" style="22" bestFit="1" customWidth="1"/>
    <col min="9" max="9" width="11.7109375" style="22" bestFit="1" customWidth="1"/>
    <col min="10" max="10" width="16.140625" style="22" bestFit="1" customWidth="1"/>
    <col min="11" max="16384" width="9.140625" style="22"/>
  </cols>
  <sheetData>
    <row r="1" spans="1:10" ht="18.95" customHeight="1" x14ac:dyDescent="0.2">
      <c r="A1" s="172" t="s">
        <v>596</v>
      </c>
      <c r="B1" s="193"/>
      <c r="C1" s="193"/>
      <c r="D1" s="193"/>
      <c r="E1" s="193"/>
      <c r="F1" s="193"/>
      <c r="G1" s="20" t="s">
        <v>498</v>
      </c>
      <c r="H1" s="21">
        <v>2026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597</v>
      </c>
      <c r="B3" s="195"/>
      <c r="C3" s="195"/>
      <c r="D3" s="195"/>
      <c r="E3" s="195"/>
      <c r="F3" s="195"/>
      <c r="G3" s="20" t="s">
        <v>500</v>
      </c>
      <c r="H3" s="21">
        <v>1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81" t="s">
        <v>86</v>
      </c>
      <c r="B8" s="81" t="s">
        <v>406</v>
      </c>
      <c r="C8" s="81" t="s">
        <v>110</v>
      </c>
      <c r="D8" s="81" t="s">
        <v>407</v>
      </c>
      <c r="E8" s="81" t="s">
        <v>408</v>
      </c>
      <c r="F8" s="81" t="s">
        <v>109</v>
      </c>
      <c r="G8" s="81" t="s">
        <v>79</v>
      </c>
      <c r="H8" s="81" t="s">
        <v>111</v>
      </c>
      <c r="I8" s="81" t="s">
        <v>112</v>
      </c>
      <c r="J8" s="81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546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104233363.63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-74604375.859999999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6109588.1900000004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-17086149.890000001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-18652426.07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547</v>
      </c>
      <c r="C48" s="192"/>
    </row>
    <row r="49" spans="1:3" x14ac:dyDescent="0.2">
      <c r="B49" s="131" t="s">
        <v>406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60">
        <v>-104233363.63</v>
      </c>
    </row>
    <row r="51" spans="1:3" x14ac:dyDescent="0.2">
      <c r="A51" s="22">
        <v>8220</v>
      </c>
      <c r="B51" s="103" t="s">
        <v>46</v>
      </c>
      <c r="C51" s="160">
        <v>91484731.390000001</v>
      </c>
    </row>
    <row r="52" spans="1:3" x14ac:dyDescent="0.2">
      <c r="A52" s="22">
        <v>8230</v>
      </c>
      <c r="B52" s="103" t="s">
        <v>593</v>
      </c>
      <c r="C52" s="160">
        <v>-16086393.66</v>
      </c>
    </row>
    <row r="53" spans="1:3" x14ac:dyDescent="0.2">
      <c r="A53" s="22">
        <v>8240</v>
      </c>
      <c r="B53" s="103" t="s">
        <v>45</v>
      </c>
      <c r="C53" s="160">
        <v>3873729.05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683600</v>
      </c>
    </row>
    <row r="56" spans="1:3" x14ac:dyDescent="0.2">
      <c r="A56" s="22">
        <v>8270</v>
      </c>
      <c r="B56" s="103" t="s">
        <v>42</v>
      </c>
      <c r="C56" s="160">
        <v>24277696.850000001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tv4</cp:lastModifiedBy>
  <cp:lastPrinted>2019-02-13T21:19:08Z</cp:lastPrinted>
  <dcterms:created xsi:type="dcterms:W3CDTF">2012-12-11T20:36:24Z</dcterms:created>
  <dcterms:modified xsi:type="dcterms:W3CDTF">2026-04-28T00:50:35Z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